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sub.vinculacion\Documents\INDICADORES 2026 RELACION DEL SGI CON PDI\"/>
    </mc:Choice>
  </mc:AlternateContent>
  <xr:revisionPtr revIDLastSave="0" documentId="13_ncr:1_{84391DB5-FBB0-4758-BC26-C60675D4421A}" xr6:coauthVersionLast="47" xr6:coauthVersionMax="47" xr10:uidLastSave="{00000000-0000-0000-0000-000000000000}"/>
  <bookViews>
    <workbookView xWindow="-120" yWindow="-120" windowWidth="20730" windowHeight="11040" tabRatio="595" xr2:uid="{00000000-000D-0000-FFFF-FFFF00000000}"/>
  </bookViews>
  <sheets>
    <sheet name="INDICADORES" sheetId="1" r:id="rId1"/>
    <sheet name="AREAS" sheetId="3" r:id="rId2"/>
  </sheets>
  <definedNames>
    <definedName name="_xlnm._FilterDatabase" localSheetId="0" hidden="1">INDICADORES!$A$4:$AR$66</definedName>
    <definedName name="OLE_LINK4" localSheetId="0">INDICADORES!#REF!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62" i="1" l="1"/>
  <c r="AB51" i="1"/>
  <c r="AB50" i="1"/>
  <c r="AB49" i="1"/>
  <c r="AB48" i="1"/>
  <c r="AB43" i="1"/>
  <c r="AB42" i="1"/>
  <c r="AB38" i="1"/>
  <c r="AB36" i="1"/>
  <c r="AB35" i="1"/>
  <c r="AB30" i="1"/>
  <c r="AB27" i="1"/>
  <c r="AB26" i="1"/>
  <c r="AB25" i="1"/>
  <c r="AB24" i="1"/>
  <c r="AB20" i="1"/>
  <c r="AB19" i="1"/>
  <c r="AB15" i="1"/>
  <c r="AB11" i="1"/>
  <c r="AB10" i="1"/>
  <c r="AB7" i="1"/>
  <c r="AB6" i="1"/>
  <c r="AA19" i="1" l="1"/>
  <c r="U43" i="1" l="1"/>
  <c r="R35" i="1" l="1"/>
  <c r="R12" i="1" l="1"/>
</calcChain>
</file>

<file path=xl/sharedStrings.xml><?xml version="1.0" encoding="utf-8"?>
<sst xmlns="http://schemas.openxmlformats.org/spreadsheetml/2006/main" count="1634" uniqueCount="582">
  <si>
    <t>Objetivo</t>
  </si>
  <si>
    <t>Nº Línea</t>
  </si>
  <si>
    <t>Línea de acción</t>
  </si>
  <si>
    <t>Nº Proyecto</t>
  </si>
  <si>
    <t>Proyecto</t>
  </si>
  <si>
    <t>Unidad de medida</t>
  </si>
  <si>
    <t>Estudiante de licenciatura inscrito</t>
  </si>
  <si>
    <t>1. Fortalecer la calidad de la oferta educativa</t>
  </si>
  <si>
    <t>Mejorar el nivel de habilitación del personal académico.</t>
  </si>
  <si>
    <t>Impulso del personal académico para la realización de estudios de posgrado nacionales e internacionales.</t>
  </si>
  <si>
    <t>Número de académicos con grado de especialidad, maestría o doctorado</t>
  </si>
  <si>
    <t>Académico con posgrado</t>
  </si>
  <si>
    <t>1.2.3</t>
  </si>
  <si>
    <t>Promover el uso de las tecnologías de información y comunicación en los servicios educativos.</t>
  </si>
  <si>
    <t xml:space="preserve">Incremento del numero de académicos y de estudiantes que
adquieran la habilidad de comunicación en una segunda lengua.
</t>
  </si>
  <si>
    <t>Porcentaje de académicos y alumnos  con habilidad de  comunicación en una segunda lengua</t>
  </si>
  <si>
    <t>(Número de académicos y alumnos con habilidad de comunicación en una segunda lengua en el año N/ Número total de académicos y alumnos en el año N)*100</t>
  </si>
  <si>
    <t>1.4.3</t>
  </si>
  <si>
    <t>1.4.5</t>
  </si>
  <si>
    <t>Incremento de los planes y programas de estudio impartidos en una segunda lengua</t>
  </si>
  <si>
    <t>Fortalecer la modalidad de educación no escolarizada -a distancia y mixta-</t>
  </si>
  <si>
    <t>Incremento de la matrícula en la modalidad no escolarizada –a distancia- y mixta.</t>
  </si>
  <si>
    <t>Establecer mecanismos que fomenten la igualdad, la no discriminación y la inclusión en el TecNM.</t>
  </si>
  <si>
    <t>Fortalecer la infraestructura física y el equipamiento de los institutos tecnológicos y centros.</t>
  </si>
  <si>
    <t>3.1.2.</t>
  </si>
  <si>
    <t>Porcentaje de la matrícula de los semestres 2 a 12 que participa en alguno de los equipos y grupos representativos o en alguno de los clubes cívico, cultural y deportivo</t>
  </si>
  <si>
    <t>Estudiante de los semestres 2 a 12 participante en alguno de los programas de segundo nivel de atención</t>
  </si>
  <si>
    <t>(Total de estudiantes de los semestres 2 a 12 que participan en alguno de  los grupos o equipos representativos del segundo nivel de atención en el año N/Matrícula total de el  estudiantes de los semestres 2 a 12 en año N)*100</t>
  </si>
  <si>
    <t>3.3.2.</t>
  </si>
  <si>
    <t>Promoción del servicio social como actividad que incida en la atención de los problemas regionales o nacionales prioritarios</t>
  </si>
  <si>
    <t>6. Mejorar la gestión institucional con austeridad, eficiencia, transparencia y rendición de cuentas a fin de optimizar el uso de los recursos y dar mejor respuesta a las demandas de la sociedad.</t>
  </si>
  <si>
    <t>Renovar el marco jurídico- normativo del TecNM.</t>
  </si>
  <si>
    <t>6.2.4.</t>
  </si>
  <si>
    <t>Consolidación de la cultura de rendición en los Institutos Tecnológicos y Centros
de cuentas y de acceso a la información pública</t>
  </si>
  <si>
    <t>1.2.2</t>
  </si>
  <si>
    <t>Fortalecimiento de los programas de formación, actualización docente y profesional del personal académico.</t>
  </si>
  <si>
    <t>Número de académicos participantes en cursos de capacitación</t>
  </si>
  <si>
    <t>Académico participante</t>
  </si>
  <si>
    <t>1.2.4</t>
  </si>
  <si>
    <t>Número de académicos con reconocimiento al perfil deseable vigente</t>
  </si>
  <si>
    <t>Académico con perfil deseable</t>
  </si>
  <si>
    <t>Número de académicos con perfil deseable en el año N</t>
  </si>
  <si>
    <t>1.3.2</t>
  </si>
  <si>
    <t>Incremento de los niveles de competencias del personal de apoyo y asistencia a la educación y personal directivo.</t>
  </si>
  <si>
    <t>ET.1.2</t>
  </si>
  <si>
    <t>Incrementar la atención a la demanda.</t>
  </si>
  <si>
    <t>2.2.1</t>
  </si>
  <si>
    <t>Incremento de la participación de estudiantes en programas oficiales de becas.</t>
  </si>
  <si>
    <t>Número de estudiantes beneficiados con una beca</t>
  </si>
  <si>
    <t>Estudiante becado</t>
  </si>
  <si>
    <t>Número de estudiantes beneficiados con beca en el año N</t>
  </si>
  <si>
    <t>2.2.2</t>
  </si>
  <si>
    <t>Incremento de la matrícula de licenciatura.</t>
  </si>
  <si>
    <t>[(Matrícula de licenciatura en el año N/Matrícula de licenciatura en el año N-1)- 1]*100</t>
  </si>
  <si>
    <t>2.2.3</t>
  </si>
  <si>
    <t>Incremento de la matrícula de posgrado.</t>
  </si>
  <si>
    <t>Estudiante de posgrado inscrito</t>
  </si>
  <si>
    <t>2.2.4</t>
  </si>
  <si>
    <t>2.2.5</t>
  </si>
  <si>
    <t>Fortalecimiento de los programas de tutorías.</t>
  </si>
  <si>
    <t>Número de tutores formados</t>
  </si>
  <si>
    <t>Tutor formado</t>
  </si>
  <si>
    <t>Personal académico formados como tutores en el año N</t>
  </si>
  <si>
    <t>2.2.6</t>
  </si>
  <si>
    <t>Mejora de la eficiencia terminal.</t>
  </si>
  <si>
    <t>2.3.1</t>
  </si>
  <si>
    <t>Incremento del número de programas educativos en modalidades no escolarizada -a distancia- y mixta.</t>
  </si>
  <si>
    <t>2.4.3</t>
  </si>
  <si>
    <t>Regularización de la propiedad de terrenos e instalaciones de los institutos tecnológicos, unidades y centros.</t>
  </si>
  <si>
    <t>Predio regularizado</t>
  </si>
  <si>
    <t>(Número de institutos tecnológicos y centros con propiedad del terreno regularizado en el año N/Total de institutos tecnológicos y centros con terrenos no propios en el año N)*100</t>
  </si>
  <si>
    <t>Programa implementado</t>
  </si>
  <si>
    <t>ET.2.2</t>
  </si>
  <si>
    <t>Atención y ampliación de cobertura de grupos vulnerables y en regiones de alta marginación.</t>
  </si>
  <si>
    <t>Instituto Tecnológico acondicionado</t>
  </si>
  <si>
    <t>(Números de institutos tecnológicos y centros con espacios adaptados exprofeso en el año N/Total de institutos tecnológicos y centros en el año N)*100</t>
  </si>
  <si>
    <t>3.2.3</t>
  </si>
  <si>
    <t>Eventos intra y extra muros, de compromiso cívico, culturales, artísticos, deportivos y recreativos.</t>
  </si>
  <si>
    <t>Numero de eventos culturales, cívicos y deportivos realizados</t>
  </si>
  <si>
    <t>Eventos realizados</t>
  </si>
  <si>
    <t>3.3.1</t>
  </si>
  <si>
    <t>Cultura de la prevención mediante las Comisiones de Seguridad e Higiene en el Trabajo.</t>
  </si>
  <si>
    <t>Número de estudiantes que prestan servicio social como actividad que incida en la atención de los problemas regionales o nacionales prioritarios</t>
  </si>
  <si>
    <t>Estudiante de servicio social</t>
  </si>
  <si>
    <t>ET.3.1</t>
  </si>
  <si>
    <t>Implementación de un programa para eliminar el lenguaje sexista y excluyente entre los estudiantes.</t>
  </si>
  <si>
    <t>ET.3.2</t>
  </si>
  <si>
    <t>Difusión del código de conducta del TecNM entre su comunidad.</t>
  </si>
  <si>
    <t>4.1.1</t>
  </si>
  <si>
    <t>Académico registrado en el SNI</t>
  </si>
  <si>
    <t>4.1.2</t>
  </si>
  <si>
    <t>Número de cuerpos académicos conformados y en operación</t>
  </si>
  <si>
    <t>Cuerpos académicos en operación</t>
  </si>
  <si>
    <t>4.1.4</t>
  </si>
  <si>
    <t>Formación de estudiantes de licenciatura como investigadores y tecnólogos.</t>
  </si>
  <si>
    <t>Número de estudiantes de licenciatura que participan en proyectos de investigación</t>
  </si>
  <si>
    <t>Estudiante de licenciatura participante</t>
  </si>
  <si>
    <t>4.2.1</t>
  </si>
  <si>
    <t>Proyecto de investigación financiado</t>
  </si>
  <si>
    <t>ET.4.2</t>
  </si>
  <si>
    <t>Implementación de acciones afirmativas para la equidad de género.</t>
  </si>
  <si>
    <t>Acción implementada</t>
  </si>
  <si>
    <t>Optimizar los mecanismos de vinculación institucional.</t>
  </si>
  <si>
    <t>5.1.1</t>
  </si>
  <si>
    <t>Consolidación de los Consejos de Vinculación Institucional de los institutos tecnológicos.</t>
  </si>
  <si>
    <t>5.1.3</t>
  </si>
  <si>
    <t>5.1.4</t>
  </si>
  <si>
    <t>Fortalecimiento de la vinculación de los Institutos tecnológicos y centros con otras instituciones de educación superior nacionales e internacionales que contribuyan a la solución de problemas regionales y nacionales.</t>
  </si>
  <si>
    <t>5.1.5</t>
  </si>
  <si>
    <t>5.3.2</t>
  </si>
  <si>
    <t>Fortalecer la inclusión, igualdad y sustentabilidad en los temas de vinculación y emprendimiento.</t>
  </si>
  <si>
    <t>ET.5.2</t>
  </si>
  <si>
    <t>Promoción del servicio social en programas de inclusión e igualdad.</t>
  </si>
  <si>
    <t>Número de estudiantes de servicio social que participan en actividades de inclusión e igualdad</t>
  </si>
  <si>
    <t>6.1.2</t>
  </si>
  <si>
    <t>Rediseño de la estructura organizacional y manuales de organización del TecNM y de sus institutos tecnológicos y centros.</t>
  </si>
  <si>
    <t>Manual de organización actualizado</t>
  </si>
  <si>
    <t>Manual de organización actualizado en el año N</t>
  </si>
  <si>
    <t>6.1.3</t>
  </si>
  <si>
    <t>Actualización de manuales de procedimientos que regulan la operatividad del TecNM.</t>
  </si>
  <si>
    <t>Manual de procedimientos actualizado</t>
  </si>
  <si>
    <t>Manual de procedimientos actualizado en el año N</t>
  </si>
  <si>
    <t>Fortalecer los mecanismos para la gobernanza y mejora de la gestión institucional.</t>
  </si>
  <si>
    <t>6.2.2</t>
  </si>
  <si>
    <t>Implementación de una estrategia institucional de comunicación.</t>
  </si>
  <si>
    <t>Estrategia implementada</t>
  </si>
  <si>
    <t>6.2.3</t>
  </si>
  <si>
    <t>Modernización de los procesos administrativos, mediante la consolidación e integración de plataformas informáticas y sistemas de información.</t>
  </si>
  <si>
    <t>Sistema de información creado, integrado y/o actualizado</t>
  </si>
  <si>
    <t>Número de sistemas de información creados, integrados y/o actualizados en el año N</t>
  </si>
  <si>
    <t>Fortalecer los mecanismos para garantizar la transparencia, rendición de cuentas y el combate a la corrupción.</t>
  </si>
  <si>
    <t>6.4.1</t>
  </si>
  <si>
    <t>Fomento de la cultura de la ética, rectitud, honestidad, congruencia y transparencia.</t>
  </si>
  <si>
    <t>Comité de Ética en operación</t>
  </si>
  <si>
    <t>6.4.2</t>
  </si>
  <si>
    <t>Aseguramiento de la aplicación en los institutos tecnológicos y centros de los criterios de equidad, austeridad,  eficiencia y racionalidad en el uso de los recursos.</t>
  </si>
  <si>
    <t>6.4.3</t>
  </si>
  <si>
    <t>Fortalecer la inclusión, igualdad y sustentabilidad en los temas administrativos y cuidado del medio ambiente.</t>
  </si>
  <si>
    <t>ET.6.1</t>
  </si>
  <si>
    <t>Disminuir de manera sustancial la generación de desechos mediante políticas de prevención, reducción, reciclaje y reutilización.</t>
  </si>
  <si>
    <t>Fomentar la cultura de la prevención, la seguridad y la solidaridad.</t>
  </si>
  <si>
    <t>Subdirección de Vinculación</t>
  </si>
  <si>
    <t>Subdirección Administrativa</t>
  </si>
  <si>
    <t>2. Ampliar la cobertura con un enfoque de equidad y justicia social.</t>
  </si>
  <si>
    <t>Estudiantes de licenciatura egresados</t>
  </si>
  <si>
    <t>(Número de estudiantes de licenciatura egresados del IT en el año N/Número de estudiantes de nuevo ingreso en el año N-5)*100</t>
  </si>
  <si>
    <t>Impulso a la conformación, el desarrollo y consolidación de
Cuerpos Académicos.</t>
  </si>
  <si>
    <t>Impulso en el nivel licenciatura y posgrado a la alta formación en investigación y desarrollo tecnológico para el incremento y permanencia en el Sistema Nacional de Investigadores.</t>
  </si>
  <si>
    <t>Número de proyectos de investigación científica, desarollo tecnológico e innovación financiados</t>
  </si>
  <si>
    <t>Número de proyectos de investigación científica, desarrollo tecnológico e innovación financiados en el
año N</t>
  </si>
  <si>
    <t>Integración en los planes y programas de estudio de elementos con orientación hacia el desarollo sustentable y la inclusión.</t>
  </si>
  <si>
    <t>Porcentaje de egresados incorporados al mercado laboral en los primeros doce meses de su egreso</t>
  </si>
  <si>
    <t>Incremento del número de académicos con reconocimiento del perfil deseable conforme al Programa para el desarrollo profesional
Docente (PRODEP).</t>
  </si>
  <si>
    <t>Incorporar, como parte de la calidad educativa, los temas de inclusión, igualdad y desarrollo sustentable.</t>
  </si>
  <si>
    <t>Porcentaje de programas académicos con elementos orientados hacia el desarrollo sustentable y la inclusión.</t>
  </si>
  <si>
    <t>Programa académico con temas de desarrollo sustentable e inclusión</t>
  </si>
  <si>
    <t>(Número de programas académicos con elementos orientados hacia el desarrollo sustentable y la inclusión en el año N/Total de programas académicos
en el año N)*100</t>
  </si>
  <si>
    <t>Fomentar entre los estudiantes la cultura de la igualdad, la no discriminación, la inclusión y el desarrollo sostenible y sustentable.</t>
  </si>
  <si>
    <t>4. Robustecer la investigación científica, el desarrollo tecnológico y la innovación a fin de contribuir al desarrollo del país y a mejorar el bienestar de la sociedad.</t>
  </si>
  <si>
    <t>ImpulSubdirección Administrativar la formación de capital humano de alta especialización para generar investigación y desarrollo tecnológico, innovación y emprendimiento.</t>
  </si>
  <si>
    <t>Propiciar el incremento de los productos de la investigación científica, el desarrollo tecnológico y la innovación.</t>
  </si>
  <si>
    <t>Impulso al desarrollo de proyectos de investigación científica, desarrollo tecnológico e innovación con enfoque a la solución de problemas regionales y
nacionales.</t>
  </si>
  <si>
    <t>Fortalecer la inclusión, igualdad y sustentabilidad en los temas de investigación, desarrollo tecnológico e innovación.</t>
  </si>
  <si>
    <t>5. Fortalecer la vinculación con los sectores público, social y privado, así como la cultura del emprendimiento, a fin de apoyar el desarrollo de las regiones del país y acercar a los estudiantes y egreSubdirección Administrativados al mercado laboral.</t>
  </si>
  <si>
    <t xml:space="preserve"> Impulso de la oferta de servicios de capacitación, consultoría, desarrollo, investigación e innovación a las micro, pequeñas, medianas y grandes empresas como medios de desarrollo, competitividad, sustentabilidad y
generación de recursos.</t>
  </si>
  <si>
    <t>Planeacion de oferta  Academica</t>
  </si>
  <si>
    <t>Investigación</t>
  </si>
  <si>
    <t>Tasa de variación de la matrícula de posgrado</t>
  </si>
  <si>
    <t>Tutorias</t>
  </si>
  <si>
    <t>PROCESO</t>
  </si>
  <si>
    <t>Planeación</t>
  </si>
  <si>
    <t>Presupuestación</t>
  </si>
  <si>
    <t>Seguimiento / Evaluación</t>
  </si>
  <si>
    <t>Gestión del Recurso Financiero</t>
  </si>
  <si>
    <t>Gestión Recursos Humanos
( Selección y Contratación)
(Evaluación y Capacitación)
( Ambiente Laboral)</t>
  </si>
  <si>
    <t>Gestión  Recursos Materiales</t>
  </si>
  <si>
    <t>Gestión del Curso</t>
  </si>
  <si>
    <t>Actividades complementarias</t>
  </si>
  <si>
    <t>Evaluación docente</t>
  </si>
  <si>
    <t>Becas y Apoyos</t>
  </si>
  <si>
    <t>Operación de las Academias</t>
  </si>
  <si>
    <t>Residencia Profesional</t>
  </si>
  <si>
    <t>Diseño de Especiaidades</t>
  </si>
  <si>
    <t>Promoción y difusión de la oferta educativa</t>
  </si>
  <si>
    <t xml:space="preserve">Visitas a Empresas / Viajes de Practicas </t>
  </si>
  <si>
    <t xml:space="preserve">Servicio Social </t>
  </si>
  <si>
    <t>Emprendimiento e incubación de empresas</t>
  </si>
  <si>
    <t>Seguimiento de Egresados</t>
  </si>
  <si>
    <t>Planificación del Sistema de Gestión Integral</t>
  </si>
  <si>
    <t>Implementación del SGI</t>
  </si>
  <si>
    <t>Seguimiento y evaluación del SGI</t>
  </si>
  <si>
    <t>PLANEACION</t>
  </si>
  <si>
    <t>ACADÉMICO</t>
  </si>
  <si>
    <t>ADMINISTRACION DE LOS RECURSOS</t>
  </si>
  <si>
    <t>ADMINISTRACION DEL SISTEMA DE GESTION INTEGRAL</t>
  </si>
  <si>
    <t>VINCULACION</t>
  </si>
  <si>
    <t>Tasa de variación de académicos registrados en el SNI</t>
  </si>
  <si>
    <t>Egresados incorporados al mercado laboral</t>
  </si>
  <si>
    <t>Consolidación de los sistemas de gestión ambiental, de energía, de igualdad de género, de salud y seguridad, y de responsabilidad social en los institutos tecnológicos y centros.
de la calidad</t>
  </si>
  <si>
    <t>NORMAS</t>
  </si>
  <si>
    <t>ISO 9001:2015</t>
  </si>
  <si>
    <t>ISO 45001:2018</t>
  </si>
  <si>
    <t>ISO 14001:2015</t>
  </si>
  <si>
    <t>ISO 50001:2018</t>
  </si>
  <si>
    <t>Igualdad laboral y no discriminacion</t>
  </si>
  <si>
    <t>NMX-R-025-SCFI-2015</t>
  </si>
  <si>
    <t>Sistemas de Gestión de la Seguridad y Salud en el Trabajo"</t>
  </si>
  <si>
    <t>Sistema de gestión de la calidad</t>
  </si>
  <si>
    <t>Sistema de gestión ambiental</t>
  </si>
  <si>
    <t>Sistema de Gestión de Energía</t>
  </si>
  <si>
    <t>Vinculación del TecNM a través de sus egresados</t>
  </si>
  <si>
    <t>Responsabilidad social</t>
  </si>
  <si>
    <t>ISO 26000:2018</t>
  </si>
  <si>
    <t>Subdirección administrativa</t>
  </si>
  <si>
    <t>X</t>
  </si>
  <si>
    <t>x</t>
  </si>
  <si>
    <t>Número de académicos participantes en cursos de formación
y actualización en el año N</t>
  </si>
  <si>
    <t>ET.1</t>
  </si>
  <si>
    <t>Número de prestantes de servicio social que de acuerdo a reglamento realizan actividades que inciden en la atención de los problemas regionales o nacionales prioritarios en el año
N</t>
  </si>
  <si>
    <t>ET.3</t>
  </si>
  <si>
    <t>[(Académicos registrados en el SNI en el año N/Académicos registrados en el SNI
en el año N-1)-1]*100</t>
  </si>
  <si>
    <t>Número de cuerpos académicos conformados y operando en el año
N</t>
  </si>
  <si>
    <t>Número de estudiantes de licenciatura que participan en proyectos de investigación en el
año N</t>
  </si>
  <si>
    <t>ET.4</t>
  </si>
  <si>
    <t>Vinculación y cooperación entre institutos tecnológicos y centros en todas las áreas del quehacer institucional que contribuyan a la solución de problemas
regionales y nacionales.</t>
  </si>
  <si>
    <t>ET.5</t>
  </si>
  <si>
    <t>Número de estudiantes de servicio social que participan en actividades de inclusión e igualdad
en el año N</t>
  </si>
  <si>
    <t>ET.6</t>
  </si>
  <si>
    <t>Nombre de quién recaba la información</t>
  </si>
  <si>
    <t>TECNM</t>
  </si>
  <si>
    <t>ROSALINA ALBA MOCTEZUMA AVALOS</t>
  </si>
  <si>
    <t>OLIVIA GEORGINA DURAN LEON</t>
  </si>
  <si>
    <t>Calidad</t>
  </si>
  <si>
    <t>-</t>
  </si>
  <si>
    <t>Continuar la elaboración y
actualización de nuevos planes y
programas de estudio
considerando el desarrollo
sustentable y la inclusión</t>
  </si>
  <si>
    <t>Mantener actualizada la estadística
de grupos vulnerables
Coordinar la identificación de las
capacidades de infraestructura
física y equipamiento disponibles
para su atención
Gestionar recursos presupuestales
para la mejora e incremento de la
infraestructura física y
equipamiento inherente</t>
  </si>
  <si>
    <t>Establecer un código de conducta
dirigido a la comunidad
estudiantil.</t>
  </si>
  <si>
    <t>Continuar con la difusión del
código de conducta por medios
electrónicos.</t>
  </si>
  <si>
    <t>Continuar con la promoción de la
instalación de los Comités de Ética
y de Prevención de Conflictos de
Interés en los institutos
tecnológicos y centros</t>
  </si>
  <si>
    <t>Concluir las gestiones ante la SEP
para la emisión de un Acuerdo
Delegatorio al TecNM, a efecto de
contar con un Comité de
Adquisiciones propio</t>
  </si>
  <si>
    <t>Coordinar los trabajos de control
interno institucional, de la CIA y
del COCODI.</t>
  </si>
  <si>
    <t xml:space="preserve">Indicador </t>
  </si>
  <si>
    <t>Acciones</t>
  </si>
  <si>
    <t>META 2023</t>
  </si>
  <si>
    <t>PERIODICIDAD</t>
  </si>
  <si>
    <t>TRIMESTRAL</t>
  </si>
  <si>
    <t>ANUAL</t>
  </si>
  <si>
    <t>SEMESTRAL</t>
  </si>
  <si>
    <t>+-2</t>
  </si>
  <si>
    <t xml:space="preserve">Incripción </t>
  </si>
  <si>
    <t xml:space="preserve">Reinscripción </t>
  </si>
  <si>
    <t xml:space="preserve">Titulación </t>
  </si>
  <si>
    <t>OSCAR ADRIAN MARTINEZ MENDEZ</t>
  </si>
  <si>
    <t>PROGRAMA EDUCATIVO</t>
  </si>
  <si>
    <t xml:space="preserve">ESTRATEGIAS DE CUMPLIMIENTO </t>
  </si>
  <si>
    <t>20% MIXTA</t>
  </si>
  <si>
    <t>63% ESCOLARIZADA
META MIXTA: 20%</t>
  </si>
  <si>
    <t>META 2024</t>
  </si>
  <si>
    <t>56 (Equivalente al 90% del personal no docente)</t>
  </si>
  <si>
    <t xml:space="preserve">ESTRATEGIAS DE CUMPLIMIENTO: </t>
  </si>
  <si>
    <t xml:space="preserve">63% ESCOLARIZADA
</t>
  </si>
  <si>
    <t>DESCRIBIR LAS ESTRATEGIAS DE TRABAJO QUE SE ESTARAN REALIZANDO CADA TRIMESTRE PARA PODER CUMPLIR LA META PLASMADA EN SUS CEDULAS DE INDICADORES</t>
  </si>
  <si>
    <t>15 Eventos que equivalen al 100%</t>
  </si>
  <si>
    <t>META 2025</t>
  </si>
  <si>
    <t>64 (Equivalente al 90% del personal no docente)</t>
  </si>
  <si>
    <t>ALEJANDRO CÉSAR RICO MARTÍNEZ</t>
  </si>
  <si>
    <t>EDGAR EDUARDO ESQUIVEL</t>
  </si>
  <si>
    <t>ALBERTO GIL DE PARTEARROYO MARTÍNEZ</t>
  </si>
  <si>
    <t>TIPO</t>
  </si>
  <si>
    <t>INDICADOR DE RESULTADOS</t>
  </si>
  <si>
    <t>INDICADOR CUALITATIVO</t>
  </si>
  <si>
    <t xml:space="preserve"> INDICADOR DE RESULTADOS</t>
  </si>
  <si>
    <t>INDICADOR DE GESTIÓN</t>
  </si>
  <si>
    <t xml:space="preserve">INDICADOR DE RESULTADOS </t>
  </si>
  <si>
    <t>Índice de eficiencia terminal de licenciatura modalidad mixta</t>
  </si>
  <si>
    <r>
      <t xml:space="preserve">Area responsable del proyecto
</t>
    </r>
    <r>
      <rPr>
        <b/>
        <u val="double"/>
        <sz val="11"/>
        <color theme="0"/>
        <rFont val="Calibri"/>
        <family val="2"/>
        <scheme val="minor"/>
      </rPr>
      <t>TecNM</t>
    </r>
  </si>
  <si>
    <t>IA</t>
  </si>
  <si>
    <t>IM</t>
  </si>
  <si>
    <t>ISC</t>
  </si>
  <si>
    <t>II</t>
  </si>
  <si>
    <t>GENERAL</t>
  </si>
  <si>
    <t>7 (Incluye 4 docentes de ciencias básicas)</t>
  </si>
  <si>
    <t>25 (incluye 6 docentes de ciencias básicas)</t>
  </si>
  <si>
    <t>3. Impulsar la formación integral para contribuir al desarrollo de todas sus potencialidades</t>
  </si>
  <si>
    <t>Subdirección de planeación</t>
  </si>
  <si>
    <t>GERARDO VEGA</t>
  </si>
  <si>
    <t>446 estudiantes que corresponden al 22.61% de la matric ula</t>
  </si>
  <si>
    <t>33 maestria
9 doctorados</t>
  </si>
  <si>
    <t>42/61 personas capacitadas (Equivalente al 69% del personal no docente)</t>
  </si>
  <si>
    <t>14 actividades que corresponden al 93%</t>
  </si>
  <si>
    <t>META 2026</t>
  </si>
  <si>
    <t>ET.2</t>
  </si>
  <si>
    <t xml:space="preserve">Mejorar el posicionamiento del Tecnológico Nacional de México a nivel nacional e internacional. </t>
  </si>
  <si>
    <t xml:space="preserve">Contribuir al desarrollo humano de los estudiantes en las esferas físicocorporal, social, emocional e intelectual cognitivo.
</t>
  </si>
  <si>
    <t>Desarrollo del talento emprendedor y la creación de empreSubdirección Administrativas de base tecnológica.</t>
  </si>
  <si>
    <t>CIERRE 2025</t>
  </si>
  <si>
    <t>SIN MEDICION</t>
  </si>
  <si>
    <t>1ER TRIMESTRE
(ENERO - MARZO 2026)</t>
  </si>
  <si>
    <t>2o. TRIMESTRE
(ABRIL - JUNIO 2026)</t>
  </si>
  <si>
    <t>3er. TRIMESTRE
(JULIO-SEPTIEMBRE 2026)</t>
  </si>
  <si>
    <t>4o. TRIMESTRE
(OCTUBRE - DICIEMBRE 2026)</t>
  </si>
  <si>
    <t>MAYRA HERNANDEZ MAYORGA</t>
  </si>
  <si>
    <t>GABRIELA RANGEL RAMIREZ</t>
  </si>
  <si>
    <t>ARACELI HERNANDEZ TOVAR</t>
  </si>
  <si>
    <t>JEFATURAS DE DIVISIÓN</t>
  </si>
  <si>
    <t>SALVADOR MILAN</t>
  </si>
  <si>
    <t>CARLOS ALBERTO TAPIA HERNANDEZ</t>
  </si>
  <si>
    <t>Subdirección Academica</t>
  </si>
  <si>
    <t>+-4%</t>
  </si>
  <si>
    <t>El ITSSLPC cuente con espacios accesibles a personas con discapacidad y dan atención a grupos vulnerables</t>
  </si>
  <si>
    <t>El ITSSLPC cuente con comisiones de Seguridad e Higiene en el Trabajo instaladas y en operación</t>
  </si>
  <si>
    <t>Código de conducta del TecNM difundido entre la comunidad del ITSSLPC</t>
  </si>
  <si>
    <t>Acciones afirmativas para la equidad de género implementadas en el ITSSLPC</t>
  </si>
  <si>
    <t>Estrategia institucional de comunicación implementada en el ITSSLPC</t>
  </si>
  <si>
    <t>El ITSSLPC cuente con sistema de gestión de la calidad certificado</t>
  </si>
  <si>
    <t>El ITSSLPC cuente con sistema de gestión ambiental certificado</t>
  </si>
  <si>
    <t>El ITSSLPC cuente con sistema de gestión de la energía certificado</t>
  </si>
  <si>
    <t>El ITSSLPC cuente con sistema de gestión de la salud y seguridad en el trabajo certificado</t>
  </si>
  <si>
    <t>El ITSSLPC cuente con reconocimiento a la responsabilidad social.</t>
  </si>
  <si>
    <t>El ITSSLPC cuente con Comités de Ética y Previsión de Conflictos de Interés en operación</t>
  </si>
  <si>
    <t>El ITSSLPC cuente con programa de equidad, austeridad, eficiencia y racionalidad en el uso de los recursos implementado</t>
  </si>
  <si>
    <t>El ITSSLPC cuente con informe de rendición de cuentas presentado</t>
  </si>
  <si>
    <t>El ITSSLPC opere el programa institucional de cero plásticos de un solo uso</t>
  </si>
  <si>
    <t>5 tutores nuevos</t>
  </si>
  <si>
    <t>Número de convenios o contratos vigentes de vinculación entre el ITSSLPC y los sectores público, social y privado</t>
  </si>
  <si>
    <t>Código de conducta dirigido a la comunidad estudiantil implementado en el ITSSLPC</t>
  </si>
  <si>
    <t>689 BECAS (496 ALUMNOS BECADOS)</t>
  </si>
  <si>
    <t>Tasa de variación de la matrícula de educación mixta</t>
  </si>
  <si>
    <t xml:space="preserve">EGRESO
IA: 50%
II: 37.5%
TOTAL: 42%
</t>
  </si>
  <si>
    <t>MIR</t>
  </si>
  <si>
    <t>91% de estudiantes contactados</t>
  </si>
  <si>
    <t>536 estudiantes (30%)</t>
  </si>
  <si>
    <t>60% (78 personas)</t>
  </si>
  <si>
    <t>15% (10 docentes y 268 estudiantes)</t>
  </si>
  <si>
    <t>Indice de tiulación de licenciatura modalidad escolarizada</t>
  </si>
  <si>
    <t>Indice de tiulación de licenciatura modalidad mixta</t>
  </si>
  <si>
    <t>ITSSLPC</t>
  </si>
  <si>
    <t>ITSSLPC.8</t>
  </si>
  <si>
    <t>Disminuir el abandono escolar</t>
  </si>
  <si>
    <t>Indice de reprobación</t>
  </si>
  <si>
    <t>Indice de deserción</t>
  </si>
  <si>
    <t>Mejorar la calidad, la pertinencia y la evaluación de los programas académicos de licenciatura y posgrado hacia un nivel de competencia internacional.</t>
  </si>
  <si>
    <t xml:space="preserve">Evaluación Académica Institucional </t>
  </si>
  <si>
    <t>Proceso de Evaluación SEAES 2026</t>
  </si>
  <si>
    <t>ITSSLPC.9</t>
  </si>
  <si>
    <t>ITSSLPC.1</t>
  </si>
  <si>
    <t>ITSSLPC.2</t>
  </si>
  <si>
    <t>Fortalecimiento Académico</t>
  </si>
  <si>
    <t>CIENCIAS BASICAS:
GENERAL:</t>
  </si>
  <si>
    <t>Número de aspirantes de nuevo ingreso de licenciatura</t>
  </si>
  <si>
    <t>Incrementar la matrícula en las diferentes modalidades y programas que se imparten en el ITSSLPC</t>
  </si>
  <si>
    <t>Aspirante de nuevo ingreso que concluye tramite de preinscripción</t>
  </si>
  <si>
    <t>5% mas del año anterior</t>
  </si>
  <si>
    <t>ITSSLPC.10</t>
  </si>
  <si>
    <t>Incrementar el número de titulados de licenciatura</t>
  </si>
  <si>
    <t>25% (5 DOCENTES)</t>
  </si>
  <si>
    <t>60% del total de estudiantes egresados en el ciclo 2024 - 2025</t>
  </si>
  <si>
    <t xml:space="preserve">
El ITSSLPC cuente
con Consejos de Vinculación en operación (Reuniones)</t>
  </si>
  <si>
    <t>ITSSLPC.11</t>
  </si>
  <si>
    <t>ITSSLPC.21</t>
  </si>
  <si>
    <t>Mantener Marco Juridico del ITSSLPC</t>
  </si>
  <si>
    <t>FABIOLA ROMERO ORLAINETA</t>
  </si>
  <si>
    <t>ITSSLPC.23</t>
  </si>
  <si>
    <t>Fortalecer la estructura física y el equipamiento</t>
  </si>
  <si>
    <t>Acondicionamiento y rehabilitación de espacios</t>
  </si>
  <si>
    <t>Espacio rehabilitado o acondicionado</t>
  </si>
  <si>
    <t>Espacio rehabilitado o acondicionado en el año N</t>
  </si>
  <si>
    <t>HUGO CESAR RODRIGUEZ IBARRA</t>
  </si>
  <si>
    <t>Atención de solicitudes de mantenimiento</t>
  </si>
  <si>
    <t>Cumplimiento al programa de mantenimiento de instalaciones</t>
  </si>
  <si>
    <t>Inventario de bienes muebles actualizado</t>
  </si>
  <si>
    <t>Porcentaje de solicitudes de mantenimiento atendidas</t>
  </si>
  <si>
    <t>Porcentaje de cumplimiento al Programa de Mantenimiento de Instalaciones</t>
  </si>
  <si>
    <t xml:space="preserve">Participar en el proceso del SEAES 2026.
Contar con el Reporte de autoevaluación institucional.
Atender las observaciones derivadas del Reporte de autoevaluación.
</t>
  </si>
  <si>
    <t>Participación en el proceso de evaluación SEAES 2026</t>
  </si>
  <si>
    <t xml:space="preserve">Evaluación
elaborada en el año N
</t>
  </si>
  <si>
    <t>Método de cálculo</t>
  </si>
  <si>
    <t xml:space="preserve">Difundir el programa de capacitación docente
Promover la participación del personal docente en cursos de capacitación.
</t>
  </si>
  <si>
    <t xml:space="preserve">Promover la participación en convocatorias CONAHCYT
Continuar con los beneficios del CCT, con relación a estudios de posgrado.
</t>
  </si>
  <si>
    <t>Número de académicos con grado de especialidad, maestría o doctorado en el año N.</t>
  </si>
  <si>
    <t xml:space="preserve">Realizar reuniones semestrales con los docentes interesados en ser perfil PRODEP.
Atender la convocatoria del perfil PRODEP 2026 una vez que salga.
Realizar talleres para la captura de información con los candidatos a perfil PRODEP
</t>
  </si>
  <si>
    <t xml:space="preserve">Difundir los lineamientos de evaluación entre el personal docente.
Realizar planes de acción con los docentes con resultado de evaluación “no aceptable”.
Realizar plática de retroalimentación con los docentes con resultado de evaluación “regular o bien”
</t>
  </si>
  <si>
    <t>Porcentaje de docentes con resultado “muy bien o excelente” en su evaluación docente por academia</t>
  </si>
  <si>
    <t>Porcentaje de docentes con resultado “muy bien o excelente” por academia en el semestre N</t>
  </si>
  <si>
    <t xml:space="preserve">Acad. Ind. 26.6%
Acad. Sist. 33%
Acad. Mec. 15.4%
Acad. Adm. 47.3%
Acad. CB. 55.5%
</t>
  </si>
  <si>
    <t xml:space="preserve">Acad. Ind. 32%
Acad. Sist. 38%
Acad. Mec. 20%
Acad. Adm. 52%
Acad. CB. 60%
</t>
  </si>
  <si>
    <t>Personal (plantilla docente, personal administrativo y directivo) capacitado en temas de Subcomité de Etica y Prevención de conflicto de Interes</t>
  </si>
  <si>
    <t>Dar cumplimiento al Programa del SEPCI.</t>
  </si>
  <si>
    <t>Porcentaje del personal capacitado en temas de SEPCI y Prevención de Conflictos de Interés</t>
  </si>
  <si>
    <t>Porcentaje del personal capacitado en temas de SEPCI y Prevención de Conflictos de Interés en el año N</t>
  </si>
  <si>
    <t>NA</t>
  </si>
  <si>
    <t xml:space="preserve">Promover la importancia de la tutoría en el proceso enseñanza-aprendizaje, entre el personal docente.
Generar un curso de formación de tutores para personal docente,
Promover los cursos de formación de tutores del TecNM, en caso de que existan.
</t>
  </si>
  <si>
    <t>Número de personal no docente (administrativos y directivos) que tomaron al menos un curso de capacitación
presencial o a distancia</t>
  </si>
  <si>
    <t xml:space="preserve">Promover la participación del personal no docente y directivo en actividades de capacitación.
Dar continuidad a la generación de talleres y cursos Presenciales y en medios electrónicos.
</t>
  </si>
  <si>
    <t>Personal No docente capacitado</t>
  </si>
  <si>
    <t>Número de personal No docente capacitado en el año N</t>
  </si>
  <si>
    <t xml:space="preserve">Incorporar las materias dentro del horario oficial de cada programa académico para facilitar la organización del estudiante y evitar traslapes.
Integrar el costo del curso de inglés dentro del pago de inscripción para simplificar el trámite administrativo y reducir la barrera económica.
Aperturar cursos en turno matutino y vespertino, brindando mayor flexibilidad para adaptarse a las necesidades y disponibilidad de los estudiantes.
Implementar cursos intensivos, como alternativa para avanzar el cumplimiento del requisito del idioma o para los que estén rezagados en titulación.
Fortalecer la difusión del programa de idiomas.
</t>
  </si>
  <si>
    <t>Número de asignaturas impartidos en una segunda lengua</t>
  </si>
  <si>
    <t>Número de asignaturas impartidas en una segunda lengua</t>
  </si>
  <si>
    <t>Número de asignaturas impartidas en una segunda lengua en el año N</t>
  </si>
  <si>
    <t>Subdirección Académica</t>
  </si>
  <si>
    <t xml:space="preserve">Atender la convocatoria abierta por TecNM para la apertura de nuevas carreras.
Realizar la autoevaluación de las nuevas carreras en el sistema.
</t>
  </si>
  <si>
    <t>Programa de licenciatura autorizado</t>
  </si>
  <si>
    <t>Total, de nuevos programas de licenciatura autorizados en el año N</t>
  </si>
  <si>
    <t>Difundir el programa de becas institucional.
Realizar las gestiones necesarias para ampliar el programa de becas institucional.</t>
  </si>
  <si>
    <t>536 estudiantes becados (30% matrícula)</t>
  </si>
  <si>
    <t>Tasa de variación de la matrícula de licenciatura (modalidad escolarizada)</t>
  </si>
  <si>
    <t xml:space="preserve">Ampliar los esquemas de promoción y difusión de la oferta educativa con las IEMS.
Ampliar los esquemas de promoción y difusión de la oferta educativa sector industrial, productivo y de servicios.
Fortalecer los procesos de difusión en redes y medios publicitarios.
</t>
  </si>
  <si>
    <t>Estudiante de licenciatura inscrito en la modalidad mixta</t>
  </si>
  <si>
    <t>[(Matrícula de posgrado en el año N/Matrícula de posgrado en el año N-1)-1]*100</t>
  </si>
  <si>
    <t xml:space="preserve">[(Matrícula de licenciatura en modalidad mixta en el año N/Matrícula de licenciatura en modalidad mixta en el año N-1)- 1]*100
</t>
  </si>
  <si>
    <t>Participación en convocatorias en materia académica</t>
  </si>
  <si>
    <t>Número de convocatorias atendidas</t>
  </si>
  <si>
    <t>Número de convocatorias atendidas en el año N</t>
  </si>
  <si>
    <t>Índice de eficiencia terminal (egreso) de licenciatura en modalidad escolarizada</t>
  </si>
  <si>
    <t>Analizar las causas de deserción y crear un esquema de acciones estratégicas para su disminución.
Realizar un mayor seguimiento en la trayectoria académica de las y los estudiantes e incrementar los sistemas de alerta temprana.
Fortalecer los programas de asesoría académica.
Fortalecer el programa de becas institucionales.
Fortalecer el programa de tutoría académica y orientación educativa.</t>
  </si>
  <si>
    <t>(Número de estudiantes de licenciatura egresados del IT en el año N/Número de estudiantes de nuevo ingreso en el año N-4)*100</t>
  </si>
  <si>
    <t>EGRESO
IA: 40.82%
IM: 62.10%
ISC: 55%
II: 75%
GLOBAL: 61.63%</t>
  </si>
  <si>
    <t>EGRESO
IA: 46%
IM: 67%
ISC: 60%
II: 80%
GLOBAL: 66%</t>
  </si>
  <si>
    <t xml:space="preserve">EGRESO
IA: 45.23%
II: 32.65%
GLOBAL: 37.22%
</t>
  </si>
  <si>
    <t xml:space="preserve">Implementar esquemas de seguimiento y acompañamiento a egresados para el logro de su titulación.
Promover el sistema de titulación gratuita de la SEGE.
</t>
  </si>
  <si>
    <t>Estudiante de licenciatura titulado</t>
  </si>
  <si>
    <t>(Número de estudiantes de licenciatura titulados el año N /Número de estudiantes que egresaron en el año N-1) *100</t>
  </si>
  <si>
    <t>TITULACIÓN
IA: 82%
IM: 51.33%
ISC: 38.1%
II: 56.8%
GLOBAL: 61.63%</t>
  </si>
  <si>
    <t>TITULACIÓN
IA: 87%
IM: 56%
ISC: 43%
II: 62%
GLOBAL: 63%</t>
  </si>
  <si>
    <t xml:space="preserve">TITULACIÓN
IA: 100%
II: 57.8%
GLOBAL: 75.3%
</t>
  </si>
  <si>
    <t xml:space="preserve">TITULACIÓN
IA: 1000%
II: 63%
TOTAL: 80%
</t>
  </si>
  <si>
    <t>Nuevos Programas académicos de licenciatura en modalidad escolarizada o modalidad mixta autorizados</t>
  </si>
  <si>
    <t xml:space="preserve">Optimizar el uso de los recursos institucionales de tal manera que permita por lo menos:
Rehabilitar la cancha de futbol.
Ampliar y rehabilitar la cafetería Institucional.
Mejorar el equipamiento de al menos 2 laboratorios.
Mejorar los espacios destinados para el estacionamiento.
Renovar o rehabilitar el mobiliario de aulas pasillos y exteriores de los edificios.
Renovar o rehabilitar el sistema de riego de áreas verdes.
Optimización de espacios para la ampliación y mejora del servicio.
</t>
  </si>
  <si>
    <t xml:space="preserve">Distribuir equitativamente las solicitudes recibidas, entre el personal de mantenimiento de instalaciones.
Dar seguimiento a las actividades asignadas al personal de mantenimiento.
</t>
  </si>
  <si>
    <t>(Número de solicitudes atendidas en el año N/número de solicitudes recibidas en el año N) *100</t>
  </si>
  <si>
    <t xml:space="preserve">Elaborar el programa de mantenimiento semestral.
Dar seguimiento al programa elaborado.
Gestionar los recursos necesarios para el cumplimiento de las actividades establecidas en el programa.
</t>
  </si>
  <si>
    <t>Número de actividades realizadas en el año N/número de actividades programadas en el año N) *100</t>
  </si>
  <si>
    <t xml:space="preserve">Elaborar un programa para la actualización del inventario de bienes.
Cumplir con las actividades establecidas en el programa elaborado
</t>
  </si>
  <si>
    <t>Porcentaje de inventario de bienes muebles actualizado</t>
  </si>
  <si>
    <t>Número de bienes muebles registrados en contabilidad/número de bienes muebles inventariados * 100</t>
  </si>
  <si>
    <t>Atención de segundo nivel o de competición o de exhibición</t>
  </si>
  <si>
    <t xml:space="preserve">Promover la participación de las y los estudiantes en las selecciones institucionales.
Fortalecer la infraestructura física para el desarrollo de actividades, civico-culturales, deportivas y de recreación.
Fortalecer las relaciones interinstitucionales en materia cívica, cultural y deportiva.
Atender convocatorias de participación en eventos culturales, cívicos y deportivos de dependencias o instituciones externas, públicas o privadas.
</t>
  </si>
  <si>
    <t xml:space="preserve">Realizar el programa anual de formación integral (cultural, cívico y deportivo).
Incrementar el número de actividades de formación integral que se ofrecen por semestre.
Realizar las gestiones para la realización de las actividades programadas
</t>
  </si>
  <si>
    <t>Número de eventos culturales, cívicos, deportivos y recreativos realizados intra o extra muros en el año N</t>
  </si>
  <si>
    <t>Verificar la vigencia de la comisión actual y en caso necesario realizar la actualización de la misma.                                                                                                                                                                                                                                                                Revisar las matrices de actividades aplicables.                                                                                                                                                                                                                                                                Dar seguimiento a las actividades de la CSHMA</t>
  </si>
  <si>
    <t>Comisión instalada y en operación</t>
  </si>
  <si>
    <t>CSHMA instalada en el año N</t>
  </si>
  <si>
    <t xml:space="preserve">Desarrollar y difundir convenios de colaboración con instituciones sociales.
Fomentar la participación de las y los estudiantes en programas de desarrollo social.
</t>
  </si>
  <si>
    <t>Código de conducta dirigido a la comunidad estudiantil implementado en el ITSSLPC en el año N</t>
  </si>
  <si>
    <t>Código de conducta del TecNM difundido entre la comunidad del ITSSLPC en el año N</t>
  </si>
  <si>
    <t xml:space="preserve">Mantener el número de SNII en el Instituto.
Fomentar la publicación de artículos científicos indicados mediante los apoyos de TecNM.
</t>
  </si>
  <si>
    <t>0% (5 DOCENTES)</t>
  </si>
  <si>
    <t xml:space="preserve">Atender la convocatoria de la creación de nuevos cuerpos académicos.
Fomentar la productividad de los cuerpos académicos institucionales.
</t>
  </si>
  <si>
    <t>393 (22% de la matrícula)</t>
  </si>
  <si>
    <t xml:space="preserve">Participar en convocatorias de proyectos financiados.
Dar seguimiento al proyecto equipamiento de un laboratorio para la capacitación, actualización, investigación y divulgación de las tecnologías que soportan la Industria 4.0 (segunda etapa). 
</t>
  </si>
  <si>
    <t>Se mantiene:
'- Certificación Norma 025
- Sub Comité Ética
- Pronunciado de Cero Tolerancia
- Equidad Salarial.
-Código de Ética</t>
  </si>
  <si>
    <t>Instalar el Consejo de Vinculación
Aprobar el calendario de reuniones 2026.
Llevar a cabo las reuniones programadas.
Atender los acuerdos derivados de las reuniones del Consejo de Vinculación.
-</t>
  </si>
  <si>
    <t>Número de reuniones del Consejo de Vinculación realizadas</t>
  </si>
  <si>
    <t>Número de reuniones del Consejo de Vinculación realizadas en el año N</t>
  </si>
  <si>
    <t>Número de convenios o contratos vigentes de vinculación entre el ITSSLPC y otros  institutos tecnológicos</t>
  </si>
  <si>
    <t xml:space="preserve">Integrar un padrón estratégico de empresas, IEMS y Dependencias.
Fortalecer y fomentar alianzas en cadena.
Impulsar la firma de convenios, y dar seguimiento a los ya establecidos.
En caso necesario, renovar los convenios con vigencia concluida.
</t>
  </si>
  <si>
    <t>Número de convenios o contratos vigentes de vinculación entre el ITSSLPC y otros  institutos tecnológicos vigentes</t>
  </si>
  <si>
    <t>Número de convenios o contratos vigentes de vinculación entre el ITSSLPC y otros  institutos tecnológicos vigentes en el año N</t>
  </si>
  <si>
    <t>Número de convenios o contratos vigentes de vinculación entre el ITSSLPC y otras instituciones de Educación Superior nacionales e internacionales</t>
  </si>
  <si>
    <t>Número de convenios o contratos vigentes de vinculación entre el ITSSLPC y otras instituciones de Educación Superior vigentes</t>
  </si>
  <si>
    <t>Número de convenios o contratos vigentes de vinculación entre el ITSSLPC y otras instituciones de Educación Superior vigentes en el año N</t>
  </si>
  <si>
    <t>Número de convenios o contratos vigentes de vinculación entre el ITSSLPC y los sectores público, social y privado vigentes</t>
  </si>
  <si>
    <t>Número de convenios o contratos vigentes de vinculación entre el ITSSLPC y los sectores público, social y privado vigentes en el año N</t>
  </si>
  <si>
    <t xml:space="preserve">Realizar un sistema que facilite que el egresado responda la encuesta de seguimiento de egresados
Implementar mecanismos en los diferentes sistemas institucionales que utilizan las y los estudiantes para registros, consultas, para mantener actualizada su información 
Mantener un acercamiento con el mercado laboral a través de programas como el “PROFESIONALIZATEC”
</t>
  </si>
  <si>
    <t>(Número de egresados incorporados al mercado laboral en los primeros doce meses de su egreso/Total de
egresados en el ciclo N-1)*100</t>
  </si>
  <si>
    <t xml:space="preserve">Desarrollar y difundir convenios de colaboración con instituciones sociales.
Fomentar la participación de las y los estudiantes en programas de desarrollo social.
</t>
  </si>
  <si>
    <t>Estudiante de servicio social en actividades de inclusión e igualdad</t>
  </si>
  <si>
    <t xml:space="preserve">Gestionar la revisión ante la Dirección de Organización y métodos de Oficialía Mayor.
Atender el calendario de revisiones asignado.
Atender las observaciones e indicaciones derivadas de las revisiones.
</t>
  </si>
  <si>
    <t>Solicitudes de información atendidas en tiempo y forma</t>
  </si>
  <si>
    <t xml:space="preserve">Canalizar las solicitudes de información recibidas, al área correspondiente.
Dar seguimiento oportuno a las solicitudes de información canalizadas.
Llevar a cabo las sesiones del Comité de transparencia necesarias.
</t>
  </si>
  <si>
    <t>Porcentaje de solicitudes atendidas en tiempo y forma</t>
  </si>
  <si>
    <t>(Número de solicitudes atendidas en tiempo y forma/Número de solicitudes recibidas) *100</t>
  </si>
  <si>
    <t>Dirección General</t>
  </si>
  <si>
    <t>Estrategia institucional de comunicación implementada en el ITSSLPC en el año N</t>
  </si>
  <si>
    <t xml:space="preserve">Realizar auditorias internas y de seguimiento a los sistemas.
Atender las auditorias de verificación por parte de la casa certificadora.
Dar seguimiento a las acciones correctivas derivadas de los hallazgos detectados.
Atender en tiempo y forma las recomendaciones y solicitudes de información o reportes derivados de los grupos multisitios.
</t>
  </si>
  <si>
    <t>Sistema Cerificado</t>
  </si>
  <si>
    <t>Reconocimiento obtenido</t>
  </si>
  <si>
    <t>Sistema de gestión de la calidad certificado en el año N</t>
  </si>
  <si>
    <t>Sistema de gestión ambiental certificado en el año N</t>
  </si>
  <si>
    <t>Sistema de gestión de la energía certificado en el año N</t>
  </si>
  <si>
    <t xml:space="preserve">El ITSSLPC cuente con el modelo de equidad de género certificado </t>
  </si>
  <si>
    <t>Sistema de Igualdad Laboral y no Discriminación certificadao en el año N</t>
  </si>
  <si>
    <t>Sistema de gestión de la salud y seguridad en el trabajo certificado en el año N</t>
  </si>
  <si>
    <t>Reconocimiento a la responsabilidad social vigente en el año N.</t>
  </si>
  <si>
    <t>Sistemas de información creados, integrados y/o actualizados</t>
  </si>
  <si>
    <t xml:space="preserve">Consolidar el desarrollo de la aplicación móvil informativa para la comunidad estudiantil.
Actualizar el sistema de pases de comisión interna para el personal docente.
Creación de un módulo para la consulta del registro de asistencia docente.
Actualización de plataforma para avance reticular, horarios de estudiantes de maestría y captura de calificaciones.
Atender las actualizaciones del TecNM, en materia de sistemas informáticos.
Atender requerimientos institucionales en materia de sistemas informáticos.
</t>
  </si>
  <si>
    <t>Comité de Ética en operación en el año N</t>
  </si>
  <si>
    <t>Programa implementado en el año N</t>
  </si>
  <si>
    <t>informe de rendición de cuentas presentado</t>
  </si>
  <si>
    <t>informe de rendición de cuentas presentado en el año N</t>
  </si>
  <si>
    <t>Promover acciones para disminuir la generación de desechos mediante políticas de prevención, reducción, reciclaje y reutilización.</t>
  </si>
  <si>
    <t>Programa implementado y en operación</t>
  </si>
  <si>
    <t>Programa Institucional de cero plásticos de un solo uso, en operación en el año N</t>
  </si>
  <si>
    <t>24 escolarizada
45 mixta</t>
  </si>
  <si>
    <t>13 escolarizada
64 mixta</t>
  </si>
  <si>
    <t>Se autoriza Programa de Becas 2026, en el cual se diversifican las opciones para que las y los estudiantes accedan a un descuento en la cuota de reinscripción, y con ello poder abonar a su permanencia en el Instituto.</t>
  </si>
  <si>
    <t>-8.01%</t>
  </si>
  <si>
    <t>-4.02%</t>
  </si>
  <si>
    <t>-1.26%</t>
  </si>
  <si>
    <t>2%</t>
  </si>
  <si>
    <t>En el periodo Enero - Junio 2025, no había matrícula de Posgrado, la maestría de Ingeniería Industrial se aperturó en Agosto - Diciembre 2025 con 6 estudiantes, los cuales se mantienen en el periodo enero - Junio 2026</t>
  </si>
  <si>
    <t>-2.9%</t>
  </si>
  <si>
    <t>Matricula E- J 2025   Matrícula E-J 2026
IA: 212        IA: 195
II: 475        II: 469  
TOTAL: 617        TOTAL: 633</t>
  </si>
  <si>
    <t>Matricula E- J 2025   Matrícula E-J 2026
IA: 212        IA: 195
IM: 373        IM: 358   
II: 475        II: 469  
ISC: 112        ISC:115
IL: 0        IL: 9
TOTAL 1172        TOTAL:1137
GLOBAL LICENCIATURA:
1789       1779
Disminuyó la matrícula de licenciatura en un 0.5%</t>
  </si>
  <si>
    <t>Se llevo a cabo el examen de admisión para modalidad mixta contando con 112 aspirantes, nos encontramos en proceso de inscripción.
El 24 de abril se tiene programado el primer examen de modalidad escolarizada contando con 198 aspirantes al 31 de marzo de 2026. Se continua en proceso de preinscripción hasta el mes de Julio.</t>
  </si>
  <si>
    <t>El indice de reprobación del periodo enero - junio 2026 se mide hasta el mes de junio 2026.</t>
  </si>
  <si>
    <t>Es una medición parcial, con corte a marzo 2026</t>
  </si>
  <si>
    <t>12 de 52=23%</t>
  </si>
  <si>
    <t>13 de 45=28.88%</t>
  </si>
  <si>
    <t>4 de 17=23%</t>
  </si>
  <si>
    <t>12 de 52=23.07%</t>
  </si>
  <si>
    <t>51 de 172= 29.65%</t>
  </si>
  <si>
    <t>6 de 38=15.78%</t>
  </si>
  <si>
    <t>12 de 48=25%</t>
  </si>
  <si>
    <t>18 de 86 = 20.93%</t>
  </si>
  <si>
    <t xml:space="preserve">Definir las materias que se impartirán en una segunda lengua.
Desarrollar material audiovisual para diferentes materias en inglés.
Determinar el personal docente participante y difundir la estrategia para la impartición de las asignaturas en inglés. 
</t>
  </si>
  <si>
    <t>Estudiante en baja temporal o definitiva en el periodo N</t>
  </si>
  <si>
    <t>(Número de estudiantes que no se reinscribieron en el periodo N / Matrícula estudiantil del periodo N-1) *100</t>
  </si>
  <si>
    <t xml:space="preserve">Realizar un análisis de las principales causas de deserción y su impacto por programa educativo.
Diseñar un plan de acción para mitigar las causas deserción detectadas.
Implementar el plan de acción determinado.
Retroalimentar los resultados, con base en la estadística de cada semestre.
</t>
  </si>
  <si>
    <t xml:space="preserve">Mod. Escolarizada
GLOBAL: 9.45%
Ing. Industrial: 8.53%
Ing. Sistemas: 6.15%
Ing, Mecatrónica: 12.32%
Ing. Administración: 8.19%
Modalidad Mixta
GLOBAL:16.25%
Ing. Industrial: 18.06%
Ing. Administración: 11.83%
</t>
  </si>
  <si>
    <t xml:space="preserve">Mod. Escolarizada
GLOBAL: 7%
Ing. Industrial: 7%
Ing. Sistemas: 6%
Ing, Mecatrónica: 9%
Ing. Administración: 7%
Modalidad Mixta.
GLOBAL:42%
Ing. Industrial: 16%
Ing. Administración: 10%
</t>
  </si>
  <si>
    <t>Estudiante reprobado</t>
  </si>
  <si>
    <t>(Total de estudiantes reprobados en alguna materia de la carrera N/ total de estudiantes inscritos en las materias de la carrera N) *100</t>
  </si>
  <si>
    <t xml:space="preserve">Analizar las materias con mayor índice de reprobación por programa educativo.
Analizar las principales causas de reprobación.
Desarrollar e implementar acciones, con base en los resultados de los análisis realizados.
Fortalecer los programas de asesoría y tutoría académica.
</t>
  </si>
  <si>
    <t xml:space="preserve">Mod. Escolarizada
GLOBAL: 16.81%
Ing. Industrial:14.22%
Ing. Sistemas: 7.95%
Ing, Mecatrónica: 26.75%
Ing. Administración: 11.17%
Modalidad Mixta
GLOBAL:6.9%
Ing. Industrial: 8.39%
Ing. Administración:
2.7%
</t>
  </si>
  <si>
    <t xml:space="preserve">Mod. Escolarizada 
GLOBAL: 13%
Ing. Industrial:12%
Ing. Sistemas: 7%
Ing. Mecatrónica: 20%
Ing. Administración: 9%
Modalidad Mixta.
GLOBAL:5.5%
Ing. Industrial: 6%
Ing. Administración:
2%
</t>
  </si>
  <si>
    <t xml:space="preserve">Participar en convocatorias relacionadas con proyectos de investigación.
Desarrollar eventos con actividades que permitan el desarrollo de proyectos e investigación
Registro oportuno de participación en actividades de investigación
</t>
  </si>
  <si>
    <t>Actualización de Página Web con accesibilidad</t>
  </si>
  <si>
    <t>CIENCIAS BASICAS: NA
GENERAL:NA</t>
  </si>
  <si>
    <t xml:space="preserve">Atender la convocatoria del Evento Nacional Estudiantil de Ciencias Básicas y Económico-administrativas.
Atender la convocatoria Medalla estudiantes ejemplares.
Atender Convocatoria INNOVATECNM.
Atender convocatoria Jóvenes Investigadores.
Incrementar el número de participantes en las diferentes etapas de las convocatorias.
Fortalecer el acompañamiento docente a las y los estudiantes participantes.
</t>
  </si>
  <si>
    <t>La evaluación docente Enero - Junio 2026 se mide en Julio - Agosto 2026</t>
  </si>
  <si>
    <t>(1) CONVENIO REALIZADO EN EL MES DE ENERO 2026 CON LA UNIVERSIDAD PEDAGOGICA NACIONAL</t>
  </si>
  <si>
    <t>23 ALUMNOS PRESTANDO SERVICIO SOCIAL EN: VOLVER A SOÑAR (1)/RAZÓN POR LA VIDA (14)/ALIANZA JUVENIL POR LA SOSTENIBILIDAD (1)/ASILO DE ANCIANOS SANTA MARTHA AC (04)/FAMILIA EN MOVIMIENTO, AC (01)/CASA DE SALUD MENTAL DINA BELANGUER (02).</t>
  </si>
  <si>
    <t>Seguir coordinando las actividades y funciones del personal a cargo, según las habilidades de cada uno de ellos.</t>
  </si>
  <si>
    <t>En espera de la convocatoria 2026 para aumentar el número de perfiles.</t>
  </si>
  <si>
    <t>En espera de la convocatoria de TECNM, para la conformación de otro cuerpo académico.</t>
  </si>
  <si>
    <t>2.- Dar seguimiento a las áreas para entregar una respuesta oportuna al solicitante.</t>
  </si>
  <si>
    <t>1.- Canalizar las solicitudes de información que se reciban por cualquier medio a las áreas correspondientes. 
2.- Dar seguimiento a las áreas para entregar una respuesta oportuna al solicitante.</t>
  </si>
  <si>
    <t>119 ESTUDIANTES EGRESADOS TITULADOS ATENDIERON LA ENCUESTA DE SALIDA DE ESTOS 81 ESTAN LABORANDO</t>
  </si>
  <si>
    <t>Participación en Medalla de Estudiantes ejemplares 2026. Participación en INNOVATECNM (Inscripción y participación en fase local)</t>
  </si>
  <si>
    <t>Se realizaron en tiempo y forma las 2 autoevaluaciones de las carreras que tenemos en proceso de autorización por TECNM.</t>
  </si>
  <si>
    <t>Identificar las necesidades departamentales para gestionar las capacitaciones adecuadas.</t>
  </si>
  <si>
    <t>22.38% DOCENTES (15 DE 67) Y 28.79% (514/1785)DE LA MATRICULA ESTUDIANTIL CURSA UNA 2DA LENGUA EN EL ITSLPC</t>
  </si>
  <si>
    <t>Impulsar y concientizar al personal docente de la importancia del apoyo y acompañamiento de nuestros estudiantes.</t>
  </si>
  <si>
    <t>404/1785 = 22.63%</t>
  </si>
  <si>
    <t>La realización de Torneos internos y extramuros (ligas), así como la invitación a participar deel CESA y Capitulos estudiantiles para aportar y agregar en las disciplinas y eventos civicos, culturales y deportivos.</t>
  </si>
  <si>
    <t>Pláticas informativas para dar a conocer los lineamientos y sensibilizar a los estudiantes sobre este proceso que forma parte de su formación académica para atenderlo en tiempo y forma.</t>
  </si>
  <si>
    <t>En espera de convocatorias que permitan participar en proyectos financiados.</t>
  </si>
  <si>
    <t>Integrar temas de interés real para los miembros del consejo (proyectos, financiamiento, vinculación laboral, convenios), así como dar espacio para que cada integrante proponga iniciativas. Convocatoria con 30 días de anticipación incluido el objetivo, temas clave y resultados esperados.</t>
  </si>
  <si>
    <t>La encuesta arranca el 17 de febrero de 2026 y no solo la atienden alumnos que estan en proceso de trámites de titulación. Se sugiere agregar en la encuesta el dato: Fecha de titulación y el seguimiento de estos datos en conjunto con el departamento de Servicios Escolares.</t>
  </si>
  <si>
    <t>Continuidad en la publicación y difusión de las asociaciones que aportan a este indicador, generando conciencia en los estudiantes de que el Servicio Social es la aportación y apoyo a actividades que beneficien a la comunidad y/o actividades de inclusión e igualdad.</t>
  </si>
  <si>
    <t>En el 1er trimestre 2026 no se reporto ningún nuevo docente activo con algún posgrado.</t>
  </si>
  <si>
    <t xml:space="preserve">Impartir 5 materias de ingenieria en una 2da lengua/Se están llevando a cabo reuniones con la Subdirección Académica para concretar las estrategias de </t>
  </si>
  <si>
    <t>85%/100% del 1er trimestre</t>
  </si>
  <si>
    <t>03 TESIS DE ING. IND. CON TESIS DE PROYECTO DE INVESTIGACIÓN</t>
  </si>
  <si>
    <t>ADMINISTRACIÓN 3/MECATRONICA 8/INDUSTRIAL 14/02 INDUSTRIAL MIXTA Y 01 ADMINISTRACIÓN MIXTA TOTAL 28 EN CERTAMEN MEDALLA ESTUDIANTES EJEMPLARES/INNOVATECNM UN TOTAL DE 230 ESTUDIANTES 53 IA-71 IM-07 ISC-102-11</t>
  </si>
  <si>
    <t>En 2026 se renueva SNI de una docente y la meta es mantenerlos./En el 1er trimestre se mantienen los 5</t>
  </si>
  <si>
    <t>Se esta trabajando en la concentración de la información de todas las áreas que indica el Programa SEAES, así como con el cumplimiento en los cursos y actualizaciones del SEAES. En espera de la convocatoria programada para el mes de mayo de 2026 para participar en esta.</t>
  </si>
  <si>
    <t>Se trabajo con el programa de capacitación intersemestral, alimentado por la detección de necesidades.</t>
  </si>
  <si>
    <t>El impulso con los estudiantes en la importancia de las actividades deportivas, civicas y culturales para la salud fisica y mental, por medio de las convocatorias y actividades que sumen a este indicador.</t>
  </si>
  <si>
    <t>Impulsar a nuestros estudiantes en la importancia de la participación en estas actividades que complementan su formación profesional.</t>
  </si>
  <si>
    <t>Continuar con el acercamiento y trabajo de vinculación para concretar más convenios  que aporten beneficios entre Institutos Tecnológicos.</t>
  </si>
  <si>
    <t>Gestión en el trabajo de vinculación en la busqueda de convenios que beneficien al Instituto y su comunidad.</t>
  </si>
  <si>
    <t xml:space="preserve"> Acercamiento a empresas que sumen mayor número de oportunidades para los estudiantes y la realización de estadías, prácticas, residencias profesionales; así como oportunidades laborales.</t>
  </si>
  <si>
    <t>Gestión de Cursos-Talleres con Instituciones involucradas con temas de igualdad y no discriminación</t>
  </si>
  <si>
    <t>Trabajo de concientización en los estudiantes que la 2da. lengua es una herramienta indispensable para la realización de estadías, prácticas y residencias profesionales. Ademas de que los costos y el beneficio económico que ofrece el Instituto para cursar una 2da. lengua no se compara con los costos actuales de escuelas privadas.</t>
  </si>
  <si>
    <t>Coordinar el plan de trabajo en conjunto con las solicitudes del material que se requiere para su realización, ya que eso genero no cumplir con el 100%.</t>
  </si>
  <si>
    <t>Se esta trabajando con alumnos de servicio social para el cumplimiento de este indicador. Se revisa los bienes muebles área por área con un avance en áreas del 40%.</t>
  </si>
  <si>
    <t>SE ATENDIERON 186 ORDENES DE TRABAJO DE MANTENIMIENTO</t>
  </si>
  <si>
    <t>12 DIRECTIVOS/11 ADMINISTRATIVOS TOTAL 23/64 PERSONAS CAPACITADAS EQUIVALENTE A UN  36%</t>
  </si>
  <si>
    <t>58/64 personas capacitadas (Equivalente al 90% del personal no docente)</t>
  </si>
  <si>
    <t xml:space="preserve">Renovar o rehabilitar el sistema de riego de áreas verdes /acondicionamiento de estacionamiento para personal directivo en edificio de computo/reacondicionamiento del espacio y cambio del centro de información (edificio udm planta baja) / Acondicionamiento de oficina del Departamento de Promoción. </t>
  </si>
  <si>
    <r>
      <t>(2) EMPRESARIALES (PEASA</t>
    </r>
    <r>
      <rPr>
        <sz val="11"/>
        <color rgb="FFFF0000"/>
        <rFont val="Calibri"/>
        <family val="2"/>
        <scheme val="minor"/>
      </rPr>
      <t xml:space="preserve">, </t>
    </r>
    <r>
      <rPr>
        <sz val="11"/>
        <rFont val="Calibri"/>
        <family val="2"/>
        <scheme val="minor"/>
      </rPr>
      <t xml:space="preserve">NEARSHORE)/(1)SECTOR SOCIAL (CBTA 258 V.REYES)/(1)ADERIAC (SECTOR PRIVADO) CON UN TOTAL 04 CONVENIOS </t>
    </r>
  </si>
  <si>
    <t>4 ACTIVIDADES EN EVENTO ANUIES (1) FEBRERO-TOUCHITO ESTATAL/(1)MARZO-BASQUETBOL ESTATAL/(2) MARZO  Y AJEDREZ ESTATAL Y REGIONAL./(1) ENCUENTRO BEISBOL VS CBTA 149 STA MARIA DEL RIO /(1) TORNEO LIBERTADORES VOLIBOL/ 2 CONFERENCIAS / actividad fisica del personal/ TOTAL 9</t>
  </si>
  <si>
    <t>C.BÁSICAS 04/NGLÉS 02 TOTAL =49 (73.13%)</t>
  </si>
  <si>
    <t>60 (de 67, 90% del personal docente)</t>
  </si>
  <si>
    <t xml:space="preserve">14 docentes
4 administrativos
5 directivos
Total: 23 personas de 131, (17.55%)
</t>
  </si>
  <si>
    <t>Académico y estudiante con al menos nivel B1</t>
  </si>
  <si>
    <t>% de cumplimiento</t>
  </si>
  <si>
    <t>medicion semestral</t>
  </si>
  <si>
    <t>El ITSSLPC cuenta con predio regularizado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</si>
</sst>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
    <numFmt numFmtId="165" formatCode="0.0%"/>
  </numFmts>
  <fonts count="17" x14ac:knownFonts="1">
    <font>
      <sz val="11"/>
      <color theme="1"/>
      <name val="Calibri"/>
      <family val="2"/>
      <scheme val="minor"/>
    </font>
    <font>
      <b/>
      <sz val="10"/>
      <color rgb="FFFFFFFF"/>
      <name val="Arial"/>
      <family val="2"/>
    </font>
    <font>
      <sz val="12"/>
      <color theme="1"/>
      <name val="Calibri"/>
      <family val="2"/>
      <scheme val="minor"/>
    </font>
    <font>
      <sz val="11"/>
      <color theme="1"/>
      <name val="Calibri"/>
      <family val="2"/>
      <scheme val="minor"/>
    </font>
    <font>
      <sz val="11"/>
      <name val="Arial"/>
      <family val="2"/>
    </font>
    <font>
      <sz val="11"/>
      <color theme="1"/>
      <name val="Arial"/>
      <family val="2"/>
    </font>
    <font>
      <b/>
      <sz val="11"/>
      <color theme="1"/>
      <name val="Calibri"/>
      <family val="2"/>
      <scheme val="minor"/>
    </font>
    <font>
      <b/>
      <sz val="10"/>
      <name val="Arial"/>
      <family val="2"/>
    </font>
    <font>
      <b/>
      <sz val="12"/>
      <color theme="1"/>
      <name val="Calibri"/>
      <family val="2"/>
      <scheme val="minor"/>
    </font>
    <font>
      <sz val="11"/>
      <name val="Calibri"/>
      <family val="2"/>
      <scheme val="minor"/>
    </font>
    <font>
      <b/>
      <sz val="11"/>
      <color theme="0"/>
      <name val="Calibri"/>
      <family val="2"/>
      <scheme val="minor"/>
    </font>
    <font>
      <b/>
      <sz val="12"/>
      <name val="Calibri"/>
      <family val="2"/>
      <scheme val="minor"/>
    </font>
    <font>
      <b/>
      <sz val="11"/>
      <name val="Calibri"/>
      <family val="2"/>
      <scheme val="minor"/>
    </font>
    <font>
      <b/>
      <u val="double"/>
      <sz val="11"/>
      <color theme="0"/>
      <name val="Calibri"/>
      <family val="2"/>
      <scheme val="minor"/>
    </font>
    <font>
      <sz val="12"/>
      <name val="Calibri"/>
      <family val="2"/>
      <scheme val="minor"/>
    </font>
    <font>
      <sz val="9"/>
      <color theme="1"/>
      <name val="Arial Narrow"/>
      <family val="2"/>
    </font>
    <font>
      <sz val="11"/>
      <color rgb="FFFF0000"/>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4" tint="0.79998168889431442"/>
        <bgColor indexed="65"/>
      </patternFill>
    </fill>
    <fill>
      <patternFill patternType="solid">
        <fgColor theme="3"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0000"/>
        <bgColor indexed="64"/>
      </patternFill>
    </fill>
    <fill>
      <patternFill patternType="solid">
        <fgColor theme="5"/>
        <bgColor indexed="64"/>
      </patternFill>
    </fill>
    <fill>
      <patternFill patternType="solid">
        <fgColor theme="7"/>
        <bgColor indexed="64"/>
      </patternFill>
    </fill>
    <fill>
      <patternFill patternType="solid">
        <fgColor rgb="FFFFC000"/>
        <bgColor indexed="64"/>
      </patternFill>
    </fill>
    <fill>
      <patternFill patternType="solid">
        <fgColor theme="9" tint="0.39997558519241921"/>
        <bgColor indexed="64"/>
      </patternFill>
    </fill>
    <fill>
      <patternFill patternType="solid">
        <fgColor rgb="FF8A1A96"/>
        <bgColor indexed="64"/>
      </patternFill>
    </fill>
    <fill>
      <patternFill patternType="solid">
        <fgColor rgb="FFFFFF00"/>
        <bgColor indexed="64"/>
      </patternFill>
    </fill>
    <fill>
      <patternFill patternType="solid">
        <fgColor rgb="FF990099"/>
        <bgColor indexed="64"/>
      </patternFill>
    </fill>
    <fill>
      <patternFill patternType="solid">
        <fgColor theme="5" tint="0.39997558519241921"/>
        <bgColor indexed="64"/>
      </patternFill>
    </fill>
  </fills>
  <borders count="2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style="medium">
        <color rgb="FF000000"/>
      </right>
      <top style="medium">
        <color auto="1"/>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rgb="FFBFBFBF"/>
      </left>
      <right style="medium">
        <color rgb="FFBFBFBF"/>
      </right>
      <top style="medium">
        <color rgb="FFBFBFBF"/>
      </top>
      <bottom style="medium">
        <color rgb="FFBFBFBF"/>
      </bottom>
      <diagonal/>
    </border>
    <border>
      <left/>
      <right/>
      <top style="thin">
        <color indexed="64"/>
      </top>
      <bottom style="thin">
        <color indexed="64"/>
      </bottom>
      <diagonal/>
    </border>
  </borders>
  <cellStyleXfs count="11">
    <xf numFmtId="0" fontId="0" fillId="0" borderId="0"/>
    <xf numFmtId="0" fontId="2" fillId="0" borderId="0"/>
    <xf numFmtId="9" fontId="3" fillId="0" borderId="0" applyFont="0" applyFill="0" applyBorder="0" applyAlignment="0" applyProtection="0"/>
    <xf numFmtId="0" fontId="3" fillId="4"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39">
    <xf numFmtId="0" fontId="0" fillId="0" borderId="0" xfId="0"/>
    <xf numFmtId="0" fontId="1"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6" fillId="5" borderId="2" xfId="3" applyFont="1" applyFill="1" applyBorder="1"/>
    <xf numFmtId="0" fontId="3" fillId="5" borderId="2" xfId="3" applyFill="1" applyBorder="1"/>
    <xf numFmtId="0" fontId="7" fillId="3" borderId="5" xfId="0" applyFont="1" applyFill="1" applyBorder="1" applyAlignment="1">
      <alignment horizontal="center" vertical="center" wrapText="1"/>
    </xf>
    <xf numFmtId="0" fontId="2" fillId="0" borderId="0" xfId="0" applyFont="1"/>
    <xf numFmtId="0" fontId="8"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9" fontId="2" fillId="0" borderId="0" xfId="2" applyFont="1" applyFill="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8" fillId="0" borderId="0" xfId="0" applyFont="1" applyAlignment="1">
      <alignment horizontal="left"/>
    </xf>
    <xf numFmtId="10" fontId="2" fillId="0" borderId="0" xfId="2" applyNumberFormat="1" applyFont="1" applyAlignment="1">
      <alignment horizontal="left"/>
    </xf>
    <xf numFmtId="10" fontId="8" fillId="0" borderId="0" xfId="2" applyNumberFormat="1" applyFont="1" applyAlignment="1">
      <alignment horizontal="left"/>
    </xf>
    <xf numFmtId="9" fontId="2" fillId="0" borderId="0" xfId="2" applyFont="1" applyAlignment="1">
      <alignment horizontal="center"/>
    </xf>
    <xf numFmtId="9" fontId="2" fillId="0" borderId="0" xfId="2" applyFont="1"/>
    <xf numFmtId="0" fontId="2" fillId="0" borderId="0" xfId="0" applyFont="1" applyAlignment="1">
      <alignment horizontal="center" wrapText="1"/>
    </xf>
    <xf numFmtId="0" fontId="9" fillId="0" borderId="2" xfId="2" applyNumberFormat="1"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9" fillId="0" borderId="2" xfId="0" quotePrefix="1" applyFont="1" applyFill="1" applyBorder="1" applyAlignment="1">
      <alignment horizontal="center" vertical="center" wrapText="1"/>
    </xf>
    <xf numFmtId="0" fontId="8" fillId="0" borderId="0" xfId="0" applyFont="1" applyAlignment="1">
      <alignment wrapText="1"/>
    </xf>
    <xf numFmtId="10" fontId="2" fillId="0" borderId="0" xfId="2" applyNumberFormat="1" applyFont="1" applyAlignment="1">
      <alignment horizontal="left" wrapText="1"/>
    </xf>
    <xf numFmtId="0" fontId="2" fillId="0" borderId="0" xfId="0" applyFont="1" applyAlignment="1">
      <alignment horizontal="left" wrapText="1"/>
    </xf>
    <xf numFmtId="0" fontId="9" fillId="7" borderId="2"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12" fillId="9" borderId="2" xfId="0" applyFont="1" applyFill="1" applyBorder="1" applyAlignment="1">
      <alignment horizontal="center" vertical="center" wrapText="1"/>
    </xf>
    <xf numFmtId="9" fontId="9" fillId="7" borderId="2" xfId="2" applyFont="1" applyFill="1" applyBorder="1" applyAlignment="1">
      <alignment horizontal="center" vertical="center" wrapText="1"/>
    </xf>
    <xf numFmtId="0" fontId="2" fillId="0" borderId="0" xfId="0" applyFont="1" applyAlignment="1">
      <alignment vertical="center"/>
    </xf>
    <xf numFmtId="0" fontId="12" fillId="10" borderId="2"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8" fillId="0" borderId="0" xfId="0" applyFont="1" applyBorder="1"/>
    <xf numFmtId="0" fontId="8" fillId="0" borderId="0" xfId="0" applyFont="1" applyBorder="1" applyAlignment="1">
      <alignment wrapText="1"/>
    </xf>
    <xf numFmtId="0" fontId="10" fillId="3" borderId="2" xfId="0" applyFont="1" applyFill="1" applyBorder="1" applyAlignment="1">
      <alignment horizontal="center" vertical="center"/>
    </xf>
    <xf numFmtId="0" fontId="10" fillId="3" borderId="2" xfId="0" applyFont="1" applyFill="1" applyBorder="1" applyAlignment="1">
      <alignment horizontal="center" vertical="center" wrapText="1"/>
    </xf>
    <xf numFmtId="9" fontId="9" fillId="0" borderId="2" xfId="2" applyFont="1" applyFill="1" applyBorder="1" applyAlignment="1">
      <alignment horizontal="center" vertical="center" wrapText="1"/>
    </xf>
    <xf numFmtId="1" fontId="9" fillId="0" borderId="2" xfId="2" applyNumberFormat="1"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0" fillId="3" borderId="17" xfId="0" applyFont="1" applyFill="1" applyBorder="1" applyAlignment="1">
      <alignment horizontal="center" vertical="center" wrapText="1"/>
    </xf>
    <xf numFmtId="9" fontId="9" fillId="7" borderId="2" xfId="0" applyNumberFormat="1" applyFont="1" applyFill="1" applyBorder="1" applyAlignment="1">
      <alignment horizontal="center" vertical="center" wrapText="1"/>
    </xf>
    <xf numFmtId="0" fontId="14" fillId="2" borderId="0" xfId="0" applyFont="1" applyFill="1" applyAlignment="1">
      <alignment horizontal="center" vertical="center"/>
    </xf>
    <xf numFmtId="0" fontId="9" fillId="2" borderId="2"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8" fillId="0" borderId="0" xfId="0" applyFont="1" applyFill="1"/>
    <xf numFmtId="0" fontId="8" fillId="0" borderId="0" xfId="0" applyFont="1" applyFill="1" applyBorder="1"/>
    <xf numFmtId="1"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0" fillId="0" borderId="19" xfId="0" applyFont="1" applyBorder="1" applyAlignment="1">
      <alignment horizontal="center" vertical="center" wrapText="1"/>
    </xf>
    <xf numFmtId="0" fontId="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0" fillId="0" borderId="0" xfId="0" applyFont="1" applyAlignment="1">
      <alignment horizontal="center" vertical="center" wrapText="1"/>
    </xf>
    <xf numFmtId="165" fontId="9" fillId="7" borderId="2" xfId="0" applyNumberFormat="1" applyFont="1" applyFill="1" applyBorder="1" applyAlignment="1">
      <alignment horizontal="center" vertical="center" wrapText="1"/>
    </xf>
    <xf numFmtId="165" fontId="9" fillId="0" borderId="2" xfId="0" applyNumberFormat="1" applyFont="1" applyFill="1" applyBorder="1" applyAlignment="1">
      <alignment horizontal="center" vertical="center" wrapText="1"/>
    </xf>
    <xf numFmtId="10" fontId="9" fillId="0" borderId="2" xfId="0" applyNumberFormat="1" applyFont="1" applyFill="1" applyBorder="1" applyAlignment="1">
      <alignment horizontal="center" vertical="center" wrapText="1"/>
    </xf>
    <xf numFmtId="0" fontId="9" fillId="10" borderId="2" xfId="0" quotePrefix="1" applyFont="1" applyFill="1" applyBorder="1" applyAlignment="1">
      <alignment horizontal="center" vertical="center" wrapText="1"/>
    </xf>
    <xf numFmtId="0" fontId="0" fillId="0" borderId="2" xfId="0" quotePrefix="1" applyFont="1" applyFill="1" applyBorder="1" applyAlignment="1">
      <alignment horizontal="center" vertical="center" wrapText="1"/>
    </xf>
    <xf numFmtId="0" fontId="0" fillId="7" borderId="2" xfId="0" quotePrefix="1" applyFont="1" applyFill="1" applyBorder="1" applyAlignment="1">
      <alignment horizontal="center" vertical="center" wrapText="1"/>
    </xf>
    <xf numFmtId="9" fontId="0"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1" fontId="9" fillId="7"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9" fontId="9" fillId="8" borderId="2" xfId="0" applyNumberFormat="1" applyFont="1" applyFill="1" applyBorder="1" applyAlignment="1">
      <alignment horizontal="center" vertical="center" wrapText="1"/>
    </xf>
    <xf numFmtId="164" fontId="9" fillId="0" borderId="2" xfId="0" applyNumberFormat="1" applyFont="1" applyFill="1" applyBorder="1" applyAlignment="1">
      <alignment horizontal="center" vertical="center" wrapText="1" shrinkToFit="1"/>
    </xf>
    <xf numFmtId="0" fontId="9" fillId="0" borderId="16" xfId="0" applyFont="1" applyFill="1" applyBorder="1" applyAlignment="1">
      <alignment horizontal="center" vertical="center" wrapText="1"/>
    </xf>
    <xf numFmtId="0" fontId="9" fillId="0" borderId="2" xfId="0" applyFont="1" applyFill="1" applyBorder="1" applyAlignment="1">
      <alignment horizontal="center" vertical="center" wrapText="1"/>
    </xf>
    <xf numFmtId="165" fontId="9" fillId="0" borderId="2" xfId="2" applyNumberFormat="1" applyFont="1" applyFill="1" applyBorder="1" applyAlignment="1">
      <alignment horizontal="center" vertical="center" wrapText="1"/>
    </xf>
    <xf numFmtId="10" fontId="0" fillId="0" borderId="2" xfId="0" applyNumberFormat="1" applyFont="1" applyFill="1" applyBorder="1" applyAlignment="1">
      <alignment horizontal="center" vertical="center" wrapText="1"/>
    </xf>
    <xf numFmtId="0" fontId="15" fillId="0" borderId="2" xfId="0" applyFont="1" applyBorder="1" applyAlignment="1">
      <alignment wrapText="1"/>
    </xf>
    <xf numFmtId="0" fontId="15" fillId="0" borderId="2" xfId="0" applyFont="1" applyBorder="1" applyAlignment="1">
      <alignment horizontal="center" vertical="center" wrapText="1"/>
    </xf>
    <xf numFmtId="0" fontId="15" fillId="0" borderId="2" xfId="0" applyFont="1" applyBorder="1" applyAlignment="1">
      <alignment vertical="center" wrapText="1"/>
    </xf>
    <xf numFmtId="9" fontId="9" fillId="11" borderId="2" xfId="0" applyNumberFormat="1" applyFont="1" applyFill="1" applyBorder="1" applyAlignment="1">
      <alignment horizontal="center" vertical="center" wrapText="1"/>
    </xf>
    <xf numFmtId="10" fontId="9" fillId="11"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14"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9" fontId="2" fillId="0" borderId="0" xfId="2" applyFont="1" applyFill="1" applyAlignment="1">
      <alignment horizontal="center" vertical="center" wrapText="1"/>
    </xf>
    <xf numFmtId="9" fontId="9" fillId="15" borderId="2" xfId="0" applyNumberFormat="1" applyFont="1" applyFill="1" applyBorder="1" applyAlignment="1">
      <alignment horizontal="center" vertical="center" wrapText="1"/>
    </xf>
    <xf numFmtId="1" fontId="9" fillId="15" borderId="2" xfId="0" applyNumberFormat="1"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13" borderId="2" xfId="2"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5" fillId="0" borderId="0" xfId="0" applyFont="1" applyAlignment="1">
      <alignment horizontal="center" vertical="center" wrapText="1"/>
    </xf>
    <xf numFmtId="1" fontId="9" fillId="11" borderId="2" xfId="0" applyNumberFormat="1" applyFont="1" applyFill="1" applyBorder="1" applyAlignment="1">
      <alignment horizontal="center" vertical="center" wrapText="1"/>
    </xf>
    <xf numFmtId="1" fontId="9" fillId="14" borderId="2" xfId="2" applyNumberFormat="1" applyFont="1" applyFill="1" applyBorder="1" applyAlignment="1">
      <alignment horizontal="center" vertical="center" wrapText="1"/>
    </xf>
    <xf numFmtId="0" fontId="9" fillId="14" borderId="2" xfId="2" applyNumberFormat="1" applyFont="1" applyFill="1" applyBorder="1" applyAlignment="1">
      <alignment horizontal="center" vertical="center" wrapText="1"/>
    </xf>
    <xf numFmtId="2" fontId="9" fillId="14" borderId="2" xfId="0" applyNumberFormat="1" applyFont="1" applyFill="1" applyBorder="1" applyAlignment="1">
      <alignment horizontal="center" vertical="center" wrapText="1"/>
    </xf>
    <xf numFmtId="0" fontId="9" fillId="16" borderId="2" xfId="0" applyFont="1" applyFill="1" applyBorder="1" applyAlignment="1">
      <alignment horizontal="center" vertical="center" wrapText="1"/>
    </xf>
    <xf numFmtId="0" fontId="0" fillId="16" borderId="2" xfId="0" applyFont="1" applyFill="1" applyBorder="1" applyAlignment="1">
      <alignment horizontal="center" vertical="center" wrapText="1"/>
    </xf>
    <xf numFmtId="1" fontId="9" fillId="16" borderId="2" xfId="2" applyNumberFormat="1" applyFont="1" applyFill="1" applyBorder="1" applyAlignment="1">
      <alignment horizontal="center" vertical="center" wrapText="1"/>
    </xf>
    <xf numFmtId="2" fontId="9" fillId="16" borderId="2" xfId="0" applyNumberFormat="1" applyFont="1" applyFill="1" applyBorder="1" applyAlignment="1">
      <alignment horizontal="center" vertical="center" wrapText="1"/>
    </xf>
    <xf numFmtId="2" fontId="0" fillId="16" borderId="2" xfId="0" applyNumberFormat="1" applyFont="1" applyFill="1" applyBorder="1" applyAlignment="1">
      <alignment horizontal="center" vertical="center" wrapText="1"/>
    </xf>
    <xf numFmtId="1" fontId="9" fillId="16" borderId="2" xfId="0" applyNumberFormat="1" applyFont="1" applyFill="1" applyBorder="1" applyAlignment="1">
      <alignment horizontal="center" vertical="center" wrapText="1"/>
    </xf>
    <xf numFmtId="9" fontId="9" fillId="16"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164" fontId="9" fillId="0" borderId="3" xfId="0" applyNumberFormat="1" applyFont="1" applyFill="1" applyBorder="1" applyAlignment="1">
      <alignment horizontal="center" vertical="center" wrapText="1" shrinkToFit="1"/>
    </xf>
    <xf numFmtId="164" fontId="9" fillId="0" borderId="18" xfId="0" applyNumberFormat="1" applyFont="1" applyFill="1" applyBorder="1" applyAlignment="1">
      <alignment horizontal="center" vertical="center" wrapText="1" shrinkToFit="1"/>
    </xf>
    <xf numFmtId="164" fontId="9" fillId="0" borderId="4" xfId="0" applyNumberFormat="1" applyFont="1" applyFill="1" applyBorder="1" applyAlignment="1">
      <alignment horizontal="center" vertical="center" wrapText="1" shrinkToFit="1"/>
    </xf>
    <xf numFmtId="0" fontId="9" fillId="0" borderId="3"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4" xfId="0" applyFont="1" applyFill="1" applyBorder="1" applyAlignment="1">
      <alignment horizontal="center" vertical="center" wrapText="1"/>
    </xf>
    <xf numFmtId="164" fontId="9" fillId="0" borderId="2" xfId="0" applyNumberFormat="1" applyFont="1" applyFill="1" applyBorder="1" applyAlignment="1">
      <alignment horizontal="center" vertical="center" wrapText="1" shrinkToFit="1"/>
    </xf>
    <xf numFmtId="0" fontId="12" fillId="10" borderId="2" xfId="0" applyFont="1" applyFill="1" applyBorder="1" applyAlignment="1">
      <alignment horizontal="center" vertical="center" wrapText="1"/>
    </xf>
    <xf numFmtId="0" fontId="11" fillId="13" borderId="2" xfId="0" applyFont="1" applyFill="1" applyBorder="1" applyAlignment="1">
      <alignment horizontal="center" wrapText="1"/>
    </xf>
    <xf numFmtId="0" fontId="8" fillId="12" borderId="2" xfId="0" applyFont="1" applyFill="1" applyBorder="1" applyAlignment="1">
      <alignment horizontal="center" wrapText="1"/>
    </xf>
    <xf numFmtId="0" fontId="8" fillId="12" borderId="2" xfId="0" applyFont="1" applyFill="1" applyBorder="1" applyAlignment="1">
      <alignment horizontal="center"/>
    </xf>
    <xf numFmtId="0" fontId="8" fillId="9" borderId="16" xfId="0" applyFont="1" applyFill="1" applyBorder="1" applyAlignment="1">
      <alignment horizontal="center" wrapText="1"/>
    </xf>
    <xf numFmtId="0" fontId="8" fillId="9" borderId="20" xfId="0" applyFont="1" applyFill="1" applyBorder="1" applyAlignment="1">
      <alignment horizontal="center" wrapText="1"/>
    </xf>
    <xf numFmtId="0" fontId="8" fillId="9" borderId="17" xfId="0" applyFont="1" applyFill="1" applyBorder="1" applyAlignment="1">
      <alignment horizontal="center" wrapText="1"/>
    </xf>
    <xf numFmtId="0" fontId="6" fillId="6" borderId="2" xfId="0" applyFont="1" applyFill="1" applyBorder="1" applyAlignment="1">
      <alignment horizontal="center" vertical="center" wrapText="1"/>
    </xf>
    <xf numFmtId="0" fontId="0" fillId="6" borderId="2" xfId="0"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3" borderId="2" xfId="3" applyFont="1" applyFill="1" applyBorder="1" applyAlignment="1">
      <alignment horizontal="center"/>
    </xf>
    <xf numFmtId="0" fontId="6" fillId="5" borderId="6" xfId="0" applyFont="1" applyFill="1" applyBorder="1" applyAlignment="1">
      <alignment horizontal="center" vertical="center"/>
    </xf>
    <xf numFmtId="0" fontId="6" fillId="5" borderId="1" xfId="0" applyFont="1" applyFill="1" applyBorder="1" applyAlignment="1">
      <alignment horizontal="center" vertical="center"/>
    </xf>
    <xf numFmtId="0" fontId="5" fillId="5" borderId="8"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cellXfs>
  <cellStyles count="11">
    <cellStyle name="20% - Énfasis1" xfId="3" builtinId="30"/>
    <cellStyle name="Moneda 2" xfId="4" xr:uid="{00000000-0005-0000-0000-000001000000}"/>
    <cellStyle name="Moneda 2 2" xfId="6" xr:uid="{00000000-0005-0000-0000-000002000000}"/>
    <cellStyle name="Moneda 2 2 2" xfId="10" xr:uid="{00000000-0005-0000-0000-000003000000}"/>
    <cellStyle name="Moneda 2 3" xfId="8" xr:uid="{00000000-0005-0000-0000-000004000000}"/>
    <cellStyle name="Moneda 3" xfId="5" xr:uid="{00000000-0005-0000-0000-000005000000}"/>
    <cellStyle name="Moneda 3 2" xfId="9" xr:uid="{00000000-0005-0000-0000-000006000000}"/>
    <cellStyle name="Moneda 4" xfId="7" xr:uid="{00000000-0005-0000-0000-000007000000}"/>
    <cellStyle name="Normal" xfId="0" builtinId="0"/>
    <cellStyle name="Normal 2" xfId="1" xr:uid="{00000000-0005-0000-0000-000009000000}"/>
    <cellStyle name="Porcentaje" xfId="2" builtinId="5"/>
  </cellStyles>
  <dxfs count="0"/>
  <tableStyles count="0" defaultTableStyle="TableStyleMedium2" defaultPivotStyle="PivotStyleLight16"/>
  <colors>
    <mruColors>
      <color rgb="FF8A1A96"/>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74"/>
  <sheetViews>
    <sheetView showGridLines="0" tabSelected="1" topLeftCell="V1" zoomScale="80" zoomScaleNormal="80" workbookViewId="0">
      <pane ySplit="4" topLeftCell="A5" activePane="bottomLeft" state="frozen"/>
      <selection pane="bottomLeft" activeCell="AT6" sqref="AT6"/>
    </sheetView>
  </sheetViews>
  <sheetFormatPr baseColWidth="10" defaultColWidth="11.42578125" defaultRowHeight="15.75" x14ac:dyDescent="0.25"/>
  <cols>
    <col min="1" max="1" width="43" style="15" bestFit="1" customWidth="1"/>
    <col min="2" max="2" width="14.42578125" style="14" bestFit="1" customWidth="1"/>
    <col min="3" max="3" width="48.85546875" style="14" bestFit="1" customWidth="1"/>
    <col min="4" max="4" width="17.42578125" style="14" bestFit="1" customWidth="1"/>
    <col min="5" max="5" width="53.7109375" style="14" bestFit="1" customWidth="1"/>
    <col min="6" max="6" width="42.42578125" style="57" customWidth="1"/>
    <col min="7" max="7" width="63.42578125" style="14" customWidth="1"/>
    <col min="8" max="10" width="13.42578125" style="16" customWidth="1"/>
    <col min="11" max="11" width="38.140625" style="19" customWidth="1"/>
    <col min="12" max="12" width="56.140625" style="19" customWidth="1"/>
    <col min="13" max="13" width="33.85546875" style="14" customWidth="1"/>
    <col min="14" max="14" width="42.42578125" style="33" customWidth="1"/>
    <col min="15" max="15" width="28.5703125" style="20" customWidth="1"/>
    <col min="16" max="16" width="25.42578125" style="21" customWidth="1"/>
    <col min="17" max="17" width="21.42578125" style="16" customWidth="1"/>
    <col min="18" max="18" width="22" style="16" customWidth="1"/>
    <col min="19" max="19" width="27" style="16" customWidth="1"/>
    <col min="20" max="20" width="29.140625" style="16" customWidth="1"/>
    <col min="21" max="21" width="13.5703125" style="16" customWidth="1"/>
    <col min="22" max="27" width="24.42578125" style="16" customWidth="1"/>
    <col min="28" max="33" width="24.42578125" style="16" hidden="1" customWidth="1"/>
    <col min="34" max="41" width="23" style="19" hidden="1" customWidth="1"/>
    <col min="42" max="43" width="33.42578125" style="19" hidden="1" customWidth="1"/>
    <col min="44" max="44" width="37.28515625" style="19" customWidth="1"/>
    <col min="45" max="45" width="28.7109375" style="14" customWidth="1"/>
    <col min="46" max="16384" width="11.42578125" style="14"/>
  </cols>
  <sheetData>
    <row r="1" spans="1:46" x14ac:dyDescent="0.25">
      <c r="B1" s="15"/>
      <c r="C1" s="15"/>
      <c r="D1" s="15"/>
      <c r="E1" s="15"/>
      <c r="G1" s="15"/>
      <c r="H1" s="15"/>
      <c r="I1" s="15"/>
      <c r="J1" s="15"/>
      <c r="K1" s="15"/>
      <c r="L1" s="15"/>
      <c r="M1" s="15"/>
      <c r="N1" s="31"/>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row>
    <row r="2" spans="1:46" ht="52.5" customHeight="1" x14ac:dyDescent="0.25">
      <c r="B2" s="15"/>
      <c r="C2" s="15"/>
      <c r="D2" s="15"/>
      <c r="E2" s="15"/>
      <c r="G2" s="15"/>
      <c r="H2" s="15"/>
      <c r="I2" s="15"/>
      <c r="J2" s="15"/>
      <c r="K2" s="15"/>
      <c r="L2" s="15"/>
      <c r="M2" s="15"/>
      <c r="N2" s="31"/>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row>
    <row r="3" spans="1:46" ht="28.5" customHeight="1" x14ac:dyDescent="0.25">
      <c r="A3" s="41"/>
      <c r="B3" s="41"/>
      <c r="C3" s="41"/>
      <c r="D3" s="41"/>
      <c r="E3" s="41"/>
      <c r="F3" s="58"/>
      <c r="G3" s="41"/>
      <c r="H3" s="41"/>
      <c r="I3" s="41"/>
      <c r="J3" s="41"/>
      <c r="K3" s="41"/>
      <c r="L3" s="41"/>
      <c r="M3" s="41"/>
      <c r="N3" s="42"/>
      <c r="O3" s="41"/>
      <c r="P3" s="41"/>
      <c r="Q3" s="41"/>
      <c r="R3" s="41"/>
      <c r="S3" s="41"/>
      <c r="T3" s="41"/>
      <c r="U3" s="41"/>
      <c r="V3" s="41"/>
      <c r="W3" s="122" t="s">
        <v>297</v>
      </c>
      <c r="X3" s="123"/>
      <c r="Y3" s="123"/>
      <c r="Z3" s="123"/>
      <c r="AA3" s="123"/>
      <c r="AB3" s="124"/>
      <c r="AC3" s="120" t="s">
        <v>298</v>
      </c>
      <c r="AD3" s="121"/>
      <c r="AE3" s="121"/>
      <c r="AF3" s="121"/>
      <c r="AG3" s="121"/>
      <c r="AH3" s="119" t="s">
        <v>299</v>
      </c>
      <c r="AI3" s="119"/>
      <c r="AJ3" s="119"/>
      <c r="AK3" s="119"/>
      <c r="AL3" s="119"/>
      <c r="AM3" s="118" t="s">
        <v>300</v>
      </c>
      <c r="AN3" s="118"/>
      <c r="AO3" s="118"/>
      <c r="AP3" s="118"/>
      <c r="AQ3" s="118"/>
      <c r="AR3" s="41"/>
    </row>
    <row r="4" spans="1:46" s="16" customFormat="1" ht="30" x14ac:dyDescent="0.25">
      <c r="A4" s="43" t="s">
        <v>0</v>
      </c>
      <c r="B4" s="44" t="s">
        <v>1</v>
      </c>
      <c r="C4" s="44" t="s">
        <v>2</v>
      </c>
      <c r="D4" s="44" t="s">
        <v>3</v>
      </c>
      <c r="E4" s="44" t="s">
        <v>4</v>
      </c>
      <c r="F4" s="44" t="s">
        <v>241</v>
      </c>
      <c r="G4" s="44" t="s">
        <v>242</v>
      </c>
      <c r="H4" s="44" t="s">
        <v>229</v>
      </c>
      <c r="I4" s="44" t="s">
        <v>329</v>
      </c>
      <c r="J4" s="44" t="s">
        <v>336</v>
      </c>
      <c r="K4" s="44" t="s">
        <v>5</v>
      </c>
      <c r="L4" s="44" t="s">
        <v>376</v>
      </c>
      <c r="M4" s="44" t="s">
        <v>275</v>
      </c>
      <c r="N4" s="44" t="s">
        <v>228</v>
      </c>
      <c r="O4" s="44" t="s">
        <v>268</v>
      </c>
      <c r="P4" s="44" t="s">
        <v>253</v>
      </c>
      <c r="Q4" s="44" t="s">
        <v>244</v>
      </c>
      <c r="R4" s="44" t="s">
        <v>243</v>
      </c>
      <c r="S4" s="44" t="s">
        <v>257</v>
      </c>
      <c r="T4" s="44" t="s">
        <v>263</v>
      </c>
      <c r="U4" s="44" t="s">
        <v>295</v>
      </c>
      <c r="V4" s="47" t="s">
        <v>290</v>
      </c>
      <c r="W4" s="36" t="s">
        <v>276</v>
      </c>
      <c r="X4" s="36" t="s">
        <v>277</v>
      </c>
      <c r="Y4" s="36" t="s">
        <v>278</v>
      </c>
      <c r="Z4" s="36" t="s">
        <v>279</v>
      </c>
      <c r="AA4" s="36" t="s">
        <v>280</v>
      </c>
      <c r="AB4" s="36" t="s">
        <v>579</v>
      </c>
      <c r="AC4" s="48" t="s">
        <v>276</v>
      </c>
      <c r="AD4" s="48" t="s">
        <v>277</v>
      </c>
      <c r="AE4" s="48" t="s">
        <v>278</v>
      </c>
      <c r="AF4" s="48" t="s">
        <v>279</v>
      </c>
      <c r="AG4" s="48" t="s">
        <v>280</v>
      </c>
      <c r="AH4" s="49" t="s">
        <v>276</v>
      </c>
      <c r="AI4" s="49" t="s">
        <v>277</v>
      </c>
      <c r="AJ4" s="49" t="s">
        <v>278</v>
      </c>
      <c r="AK4" s="49" t="s">
        <v>279</v>
      </c>
      <c r="AL4" s="49" t="s">
        <v>280</v>
      </c>
      <c r="AM4" s="39" t="s">
        <v>276</v>
      </c>
      <c r="AN4" s="39" t="s">
        <v>277</v>
      </c>
      <c r="AO4" s="39" t="s">
        <v>278</v>
      </c>
      <c r="AP4" s="39" t="s">
        <v>279</v>
      </c>
      <c r="AQ4" s="39" t="s">
        <v>280</v>
      </c>
      <c r="AR4" s="50" t="s">
        <v>254</v>
      </c>
    </row>
    <row r="5" spans="1:46" s="52" customFormat="1" ht="72" customHeight="1" x14ac:dyDescent="0.25">
      <c r="A5" s="114" t="s">
        <v>7</v>
      </c>
      <c r="B5" s="53">
        <v>1.1000000000000001</v>
      </c>
      <c r="C5" s="53" t="s">
        <v>341</v>
      </c>
      <c r="D5" s="53" t="s">
        <v>345</v>
      </c>
      <c r="E5" s="53" t="s">
        <v>342</v>
      </c>
      <c r="F5" s="137" t="s">
        <v>343</v>
      </c>
      <c r="G5" s="53" t="s">
        <v>373</v>
      </c>
      <c r="H5" s="53"/>
      <c r="I5" s="53"/>
      <c r="J5" s="53" t="s">
        <v>214</v>
      </c>
      <c r="K5" s="53" t="s">
        <v>374</v>
      </c>
      <c r="L5" s="53" t="s">
        <v>375</v>
      </c>
      <c r="M5" s="55" t="s">
        <v>307</v>
      </c>
      <c r="N5" s="53" t="s">
        <v>265</v>
      </c>
      <c r="O5" s="53" t="s">
        <v>270</v>
      </c>
      <c r="P5" s="53"/>
      <c r="Q5" s="53" t="s">
        <v>246</v>
      </c>
      <c r="R5" s="53"/>
      <c r="S5" s="53"/>
      <c r="T5" s="53"/>
      <c r="U5" s="55">
        <v>0</v>
      </c>
      <c r="V5" s="78">
        <v>1</v>
      </c>
      <c r="W5" s="53" t="s">
        <v>214</v>
      </c>
      <c r="X5" s="53" t="s">
        <v>214</v>
      </c>
      <c r="Y5" s="53" t="s">
        <v>214</v>
      </c>
      <c r="Z5" s="53" t="s">
        <v>214</v>
      </c>
      <c r="AA5" s="53">
        <v>0</v>
      </c>
      <c r="AB5" s="103">
        <v>0</v>
      </c>
      <c r="AC5" s="53" t="s">
        <v>214</v>
      </c>
      <c r="AD5" s="53" t="s">
        <v>214</v>
      </c>
      <c r="AE5" s="53" t="s">
        <v>214</v>
      </c>
      <c r="AF5" s="53" t="s">
        <v>214</v>
      </c>
      <c r="AG5" s="53"/>
      <c r="AH5" s="53" t="s">
        <v>214</v>
      </c>
      <c r="AI5" s="53" t="s">
        <v>214</v>
      </c>
      <c r="AJ5" s="53" t="s">
        <v>214</v>
      </c>
      <c r="AK5" s="53" t="s">
        <v>214</v>
      </c>
      <c r="AL5" s="53"/>
      <c r="AM5" s="53" t="s">
        <v>214</v>
      </c>
      <c r="AN5" s="53" t="s">
        <v>214</v>
      </c>
      <c r="AO5" s="53" t="s">
        <v>214</v>
      </c>
      <c r="AP5" s="53" t="s">
        <v>214</v>
      </c>
      <c r="AQ5" s="53"/>
      <c r="AR5" s="54" t="s">
        <v>558</v>
      </c>
    </row>
    <row r="6" spans="1:46" ht="60" x14ac:dyDescent="0.25">
      <c r="A6" s="115"/>
      <c r="B6" s="114">
        <v>1.2</v>
      </c>
      <c r="C6" s="114" t="s">
        <v>8</v>
      </c>
      <c r="D6" s="55" t="s">
        <v>34</v>
      </c>
      <c r="E6" s="55" t="s">
        <v>35</v>
      </c>
      <c r="F6" s="137" t="s">
        <v>36</v>
      </c>
      <c r="G6" s="55" t="s">
        <v>377</v>
      </c>
      <c r="H6" s="55" t="s">
        <v>214</v>
      </c>
      <c r="I6" s="55" t="s">
        <v>214</v>
      </c>
      <c r="J6" s="55" t="s">
        <v>214</v>
      </c>
      <c r="K6" s="55" t="s">
        <v>37</v>
      </c>
      <c r="L6" s="55" t="s">
        <v>216</v>
      </c>
      <c r="M6" s="55" t="s">
        <v>307</v>
      </c>
      <c r="N6" s="53" t="s">
        <v>230</v>
      </c>
      <c r="O6" s="55" t="s">
        <v>269</v>
      </c>
      <c r="P6" s="55" t="s">
        <v>214</v>
      </c>
      <c r="Q6" s="55" t="s">
        <v>245</v>
      </c>
      <c r="R6" s="55">
        <v>60</v>
      </c>
      <c r="S6" s="55">
        <v>61</v>
      </c>
      <c r="T6" s="55">
        <v>62</v>
      </c>
      <c r="U6" s="35" t="s">
        <v>282</v>
      </c>
      <c r="V6" s="28" t="s">
        <v>576</v>
      </c>
      <c r="W6" s="55">
        <v>18</v>
      </c>
      <c r="X6" s="55">
        <v>7</v>
      </c>
      <c r="Y6" s="55">
        <v>5</v>
      </c>
      <c r="Z6" s="55">
        <v>13</v>
      </c>
      <c r="AA6" s="55" t="s">
        <v>575</v>
      </c>
      <c r="AB6" s="61">
        <f>49/60*100</f>
        <v>81.666666666666671</v>
      </c>
      <c r="AC6" s="55"/>
      <c r="AD6" s="55"/>
      <c r="AE6" s="55"/>
      <c r="AF6" s="55"/>
      <c r="AG6" s="55"/>
      <c r="AH6" s="55"/>
      <c r="AI6" s="55"/>
      <c r="AJ6" s="55"/>
      <c r="AK6" s="55"/>
      <c r="AL6" s="55"/>
      <c r="AM6" s="55"/>
      <c r="AN6" s="55"/>
      <c r="AO6" s="55"/>
      <c r="AP6" s="55"/>
      <c r="AQ6" s="55"/>
      <c r="AR6" s="55" t="s">
        <v>559</v>
      </c>
      <c r="AS6" s="17"/>
    </row>
    <row r="7" spans="1:46" ht="60" x14ac:dyDescent="0.25">
      <c r="A7" s="115"/>
      <c r="B7" s="115"/>
      <c r="C7" s="115"/>
      <c r="D7" s="55" t="s">
        <v>12</v>
      </c>
      <c r="E7" s="55" t="s">
        <v>9</v>
      </c>
      <c r="F7" s="137" t="s">
        <v>10</v>
      </c>
      <c r="G7" s="55" t="s">
        <v>378</v>
      </c>
      <c r="H7" s="55" t="s">
        <v>214</v>
      </c>
      <c r="I7" s="55"/>
      <c r="J7" s="55" t="s">
        <v>214</v>
      </c>
      <c r="K7" s="55" t="s">
        <v>11</v>
      </c>
      <c r="L7" s="55" t="s">
        <v>379</v>
      </c>
      <c r="M7" s="55" t="s">
        <v>307</v>
      </c>
      <c r="N7" s="53" t="s">
        <v>301</v>
      </c>
      <c r="O7" s="55" t="s">
        <v>269</v>
      </c>
      <c r="P7" s="55" t="s">
        <v>214</v>
      </c>
      <c r="Q7" s="55" t="s">
        <v>245</v>
      </c>
      <c r="R7" s="55">
        <v>42</v>
      </c>
      <c r="S7" s="55">
        <v>45</v>
      </c>
      <c r="T7" s="55">
        <v>45</v>
      </c>
      <c r="U7" s="40" t="s">
        <v>287</v>
      </c>
      <c r="V7" s="55">
        <v>45</v>
      </c>
      <c r="W7" s="55"/>
      <c r="X7" s="55"/>
      <c r="Y7" s="55"/>
      <c r="Z7" s="55"/>
      <c r="AA7" s="94">
        <v>42</v>
      </c>
      <c r="AB7" s="61">
        <f>42/45*100</f>
        <v>93.333333333333329</v>
      </c>
      <c r="AC7" s="55"/>
      <c r="AD7" s="55"/>
      <c r="AE7" s="55"/>
      <c r="AF7" s="55"/>
      <c r="AG7" s="55"/>
      <c r="AH7" s="55"/>
      <c r="AI7" s="55"/>
      <c r="AJ7" s="55"/>
      <c r="AK7" s="55"/>
      <c r="AL7" s="55"/>
      <c r="AM7" s="29"/>
      <c r="AN7" s="55"/>
      <c r="AO7" s="55"/>
      <c r="AP7" s="55"/>
      <c r="AQ7" s="55"/>
      <c r="AR7" s="53" t="s">
        <v>552</v>
      </c>
      <c r="AS7" s="17"/>
    </row>
    <row r="8" spans="1:46" ht="90" x14ac:dyDescent="0.25">
      <c r="A8" s="115"/>
      <c r="B8" s="115"/>
      <c r="C8" s="115"/>
      <c r="D8" s="55" t="s">
        <v>38</v>
      </c>
      <c r="E8" s="55" t="s">
        <v>152</v>
      </c>
      <c r="F8" s="137" t="s">
        <v>39</v>
      </c>
      <c r="G8" s="55" t="s">
        <v>380</v>
      </c>
      <c r="H8" s="55" t="s">
        <v>214</v>
      </c>
      <c r="I8" s="55" t="s">
        <v>214</v>
      </c>
      <c r="J8" s="55" t="s">
        <v>214</v>
      </c>
      <c r="K8" s="55" t="s">
        <v>40</v>
      </c>
      <c r="L8" s="55" t="s">
        <v>41</v>
      </c>
      <c r="M8" s="55" t="s">
        <v>307</v>
      </c>
      <c r="N8" s="55" t="s">
        <v>302</v>
      </c>
      <c r="O8" s="55" t="s">
        <v>269</v>
      </c>
      <c r="P8" s="55" t="s">
        <v>214</v>
      </c>
      <c r="Q8" s="55" t="s">
        <v>246</v>
      </c>
      <c r="R8" s="55">
        <v>10</v>
      </c>
      <c r="S8" s="55">
        <v>11</v>
      </c>
      <c r="T8" s="55">
        <v>11</v>
      </c>
      <c r="U8" s="40">
        <v>10</v>
      </c>
      <c r="V8" s="59">
        <v>10</v>
      </c>
      <c r="W8" s="55">
        <v>1</v>
      </c>
      <c r="X8" s="55">
        <v>3</v>
      </c>
      <c r="Y8" s="55">
        <v>0</v>
      </c>
      <c r="Z8" s="55">
        <v>7</v>
      </c>
      <c r="AA8" s="55">
        <v>11</v>
      </c>
      <c r="AB8" s="74">
        <v>100</v>
      </c>
      <c r="AC8" s="55"/>
      <c r="AD8" s="55"/>
      <c r="AE8" s="55"/>
      <c r="AF8" s="55"/>
      <c r="AG8" s="55"/>
      <c r="AH8" s="55"/>
      <c r="AI8" s="55"/>
      <c r="AJ8" s="55"/>
      <c r="AK8" s="55"/>
      <c r="AL8" s="55"/>
      <c r="AM8" s="55"/>
      <c r="AN8" s="55"/>
      <c r="AO8" s="55"/>
      <c r="AP8" s="55"/>
      <c r="AQ8" s="55"/>
      <c r="AR8" s="55" t="s">
        <v>535</v>
      </c>
      <c r="AS8" s="17"/>
      <c r="AT8" s="17"/>
    </row>
    <row r="9" spans="1:46" ht="165" x14ac:dyDescent="0.25">
      <c r="A9" s="115"/>
      <c r="B9" s="116"/>
      <c r="C9" s="116"/>
      <c r="D9" s="55" t="s">
        <v>346</v>
      </c>
      <c r="E9" s="55" t="s">
        <v>347</v>
      </c>
      <c r="F9" s="137" t="s">
        <v>178</v>
      </c>
      <c r="G9" s="55" t="s">
        <v>381</v>
      </c>
      <c r="H9" s="55"/>
      <c r="I9" s="55"/>
      <c r="J9" s="55" t="s">
        <v>214</v>
      </c>
      <c r="K9" s="55" t="s">
        <v>382</v>
      </c>
      <c r="L9" s="55" t="s">
        <v>383</v>
      </c>
      <c r="M9" s="55" t="s">
        <v>307</v>
      </c>
      <c r="N9" s="53" t="s">
        <v>230</v>
      </c>
      <c r="O9" s="55" t="s">
        <v>269</v>
      </c>
      <c r="P9" s="55" t="s">
        <v>214</v>
      </c>
      <c r="Q9" s="55" t="s">
        <v>247</v>
      </c>
      <c r="R9" s="55"/>
      <c r="S9" s="55"/>
      <c r="T9" s="55"/>
      <c r="U9" s="55" t="s">
        <v>384</v>
      </c>
      <c r="V9" s="59" t="s">
        <v>385</v>
      </c>
      <c r="W9" s="55" t="s">
        <v>390</v>
      </c>
      <c r="X9" s="55" t="s">
        <v>390</v>
      </c>
      <c r="Y9" s="55" t="s">
        <v>390</v>
      </c>
      <c r="Z9" s="55" t="s">
        <v>390</v>
      </c>
      <c r="AA9" s="55" t="s">
        <v>529</v>
      </c>
      <c r="AB9" s="97" t="s">
        <v>580</v>
      </c>
      <c r="AC9" s="55"/>
      <c r="AD9" s="55"/>
      <c r="AE9" s="55"/>
      <c r="AF9" s="55"/>
      <c r="AG9" s="55" t="s">
        <v>348</v>
      </c>
      <c r="AH9" s="55"/>
      <c r="AI9" s="55"/>
      <c r="AJ9" s="55"/>
      <c r="AK9" s="55"/>
      <c r="AL9" s="55" t="s">
        <v>348</v>
      </c>
      <c r="AM9" s="55"/>
      <c r="AN9" s="55"/>
      <c r="AO9" s="55"/>
      <c r="AP9" s="55"/>
      <c r="AQ9" s="55" t="s">
        <v>348</v>
      </c>
      <c r="AR9" s="55" t="s">
        <v>531</v>
      </c>
      <c r="AS9" s="17"/>
      <c r="AT9" s="17"/>
    </row>
    <row r="10" spans="1:46" s="16" customFormat="1" ht="105.75" thickBot="1" x14ac:dyDescent="0.3">
      <c r="A10" s="115"/>
      <c r="B10" s="114">
        <v>1.3</v>
      </c>
      <c r="C10" s="114" t="s">
        <v>13</v>
      </c>
      <c r="D10" s="55" t="s">
        <v>42</v>
      </c>
      <c r="E10" s="55" t="s">
        <v>43</v>
      </c>
      <c r="F10" s="137" t="s">
        <v>392</v>
      </c>
      <c r="G10" s="55" t="s">
        <v>393</v>
      </c>
      <c r="H10" s="55" t="s">
        <v>214</v>
      </c>
      <c r="I10" s="55" t="s">
        <v>214</v>
      </c>
      <c r="J10" s="55" t="s">
        <v>214</v>
      </c>
      <c r="K10" s="65" t="s">
        <v>394</v>
      </c>
      <c r="L10" s="65" t="s">
        <v>395</v>
      </c>
      <c r="M10" s="55" t="s">
        <v>307</v>
      </c>
      <c r="N10" s="53" t="s">
        <v>230</v>
      </c>
      <c r="O10" s="55" t="s">
        <v>269</v>
      </c>
      <c r="P10" s="55"/>
      <c r="Q10" s="55" t="s">
        <v>245</v>
      </c>
      <c r="R10" s="55">
        <v>63</v>
      </c>
      <c r="S10" s="55" t="s">
        <v>258</v>
      </c>
      <c r="T10" s="55" t="s">
        <v>264</v>
      </c>
      <c r="U10" s="61" t="s">
        <v>288</v>
      </c>
      <c r="V10" s="28" t="s">
        <v>571</v>
      </c>
      <c r="W10" s="55" t="s">
        <v>214</v>
      </c>
      <c r="X10" s="55" t="s">
        <v>214</v>
      </c>
      <c r="Y10" s="55" t="s">
        <v>214</v>
      </c>
      <c r="Z10" s="55" t="s">
        <v>214</v>
      </c>
      <c r="AA10" s="55" t="s">
        <v>570</v>
      </c>
      <c r="AB10" s="103">
        <f>23/58*100</f>
        <v>39.655172413793103</v>
      </c>
      <c r="AC10" s="55"/>
      <c r="AD10" s="55"/>
      <c r="AE10" s="55"/>
      <c r="AF10" s="55"/>
      <c r="AG10" s="55"/>
      <c r="AH10" s="55"/>
      <c r="AI10" s="55"/>
      <c r="AJ10" s="55"/>
      <c r="AK10" s="55"/>
      <c r="AL10" s="55"/>
      <c r="AM10" s="55"/>
      <c r="AN10" s="55"/>
      <c r="AO10" s="55"/>
      <c r="AP10" s="55"/>
      <c r="AQ10" s="55"/>
      <c r="AR10" s="55" t="s">
        <v>542</v>
      </c>
      <c r="AS10" s="91"/>
    </row>
    <row r="11" spans="1:46" s="16" customFormat="1" ht="105.75" thickBot="1" x14ac:dyDescent="0.3">
      <c r="A11" s="115"/>
      <c r="B11" s="116"/>
      <c r="C11" s="116"/>
      <c r="D11" s="55" t="s">
        <v>346</v>
      </c>
      <c r="E11" s="55" t="s">
        <v>347</v>
      </c>
      <c r="F11" s="138" t="s">
        <v>386</v>
      </c>
      <c r="G11" s="55" t="s">
        <v>387</v>
      </c>
      <c r="H11" s="63"/>
      <c r="I11" s="63" t="s">
        <v>214</v>
      </c>
      <c r="J11" s="63" t="s">
        <v>214</v>
      </c>
      <c r="K11" s="62" t="s">
        <v>388</v>
      </c>
      <c r="L11" s="62" t="s">
        <v>389</v>
      </c>
      <c r="M11" s="63" t="s">
        <v>232</v>
      </c>
      <c r="N11" s="90" t="s">
        <v>230</v>
      </c>
      <c r="O11" s="63" t="s">
        <v>269</v>
      </c>
      <c r="P11" s="63"/>
      <c r="Q11" s="63" t="s">
        <v>246</v>
      </c>
      <c r="R11" s="63"/>
      <c r="S11" s="63"/>
      <c r="T11" s="63"/>
      <c r="U11" s="63" t="s">
        <v>390</v>
      </c>
      <c r="V11" s="72" t="s">
        <v>332</v>
      </c>
      <c r="W11" s="55" t="s">
        <v>214</v>
      </c>
      <c r="X11" s="55" t="s">
        <v>214</v>
      </c>
      <c r="Y11" s="55" t="s">
        <v>214</v>
      </c>
      <c r="Z11" s="55" t="s">
        <v>214</v>
      </c>
      <c r="AA11" s="63" t="s">
        <v>577</v>
      </c>
      <c r="AB11" s="104">
        <f>23/78*100</f>
        <v>29.487179487179489</v>
      </c>
      <c r="AC11" s="55" t="s">
        <v>214</v>
      </c>
      <c r="AD11" s="55" t="s">
        <v>214</v>
      </c>
      <c r="AE11" s="55" t="s">
        <v>214</v>
      </c>
      <c r="AF11" s="55" t="s">
        <v>214</v>
      </c>
      <c r="AG11" s="63"/>
      <c r="AH11" s="55" t="s">
        <v>214</v>
      </c>
      <c r="AI11" s="55" t="s">
        <v>214</v>
      </c>
      <c r="AJ11" s="55" t="s">
        <v>214</v>
      </c>
      <c r="AK11" s="55" t="s">
        <v>214</v>
      </c>
      <c r="AL11" s="29"/>
      <c r="AM11" s="55" t="s">
        <v>214</v>
      </c>
      <c r="AN11" s="55" t="s">
        <v>214</v>
      </c>
      <c r="AO11" s="55" t="s">
        <v>214</v>
      </c>
      <c r="AP11" s="55" t="s">
        <v>214</v>
      </c>
      <c r="AQ11" s="29"/>
      <c r="AR11" s="90" t="s">
        <v>565</v>
      </c>
      <c r="AS11" s="18"/>
    </row>
    <row r="12" spans="1:46" ht="210" x14ac:dyDescent="0.25">
      <c r="A12" s="115"/>
      <c r="B12" s="114">
        <v>1.4</v>
      </c>
      <c r="C12" s="114" t="s">
        <v>292</v>
      </c>
      <c r="D12" s="55" t="s">
        <v>17</v>
      </c>
      <c r="E12" s="55" t="s">
        <v>14</v>
      </c>
      <c r="F12" s="137" t="s">
        <v>15</v>
      </c>
      <c r="G12" s="55" t="s">
        <v>396</v>
      </c>
      <c r="H12" s="55" t="s">
        <v>214</v>
      </c>
      <c r="I12" s="55"/>
      <c r="J12" s="55" t="s">
        <v>214</v>
      </c>
      <c r="K12" s="98" t="s">
        <v>578</v>
      </c>
      <c r="L12" s="55" t="s">
        <v>16</v>
      </c>
      <c r="M12" s="55" t="s">
        <v>141</v>
      </c>
      <c r="N12" s="53" t="s">
        <v>303</v>
      </c>
      <c r="O12" s="90" t="s">
        <v>269</v>
      </c>
      <c r="P12" s="55" t="s">
        <v>214</v>
      </c>
      <c r="Q12" s="55" t="s">
        <v>247</v>
      </c>
      <c r="R12" s="45">
        <f>(250/2506)</f>
        <v>9.9760574620909814E-2</v>
      </c>
      <c r="S12" s="45">
        <v>0.15</v>
      </c>
      <c r="T12" s="45">
        <v>0.15</v>
      </c>
      <c r="U12" s="85">
        <v>0.09</v>
      </c>
      <c r="V12" s="45" t="s">
        <v>333</v>
      </c>
      <c r="W12" s="27">
        <v>112</v>
      </c>
      <c r="X12" s="27">
        <v>129</v>
      </c>
      <c r="Y12" s="27">
        <v>59</v>
      </c>
      <c r="Z12" s="27">
        <v>214</v>
      </c>
      <c r="AA12" s="45" t="s">
        <v>543</v>
      </c>
      <c r="AB12" s="45" t="s">
        <v>580</v>
      </c>
      <c r="AC12" s="45"/>
      <c r="AD12" s="45"/>
      <c r="AE12" s="45"/>
      <c r="AF12" s="45"/>
      <c r="AG12" s="45"/>
      <c r="AH12" s="28"/>
      <c r="AI12" s="28"/>
      <c r="AJ12" s="28"/>
      <c r="AK12" s="28"/>
      <c r="AL12" s="28"/>
      <c r="AM12" s="28"/>
      <c r="AN12" s="28"/>
      <c r="AO12" s="28"/>
      <c r="AP12" s="28"/>
      <c r="AQ12" s="28"/>
      <c r="AR12" s="55" t="s">
        <v>566</v>
      </c>
      <c r="AS12" s="17"/>
    </row>
    <row r="13" spans="1:46" ht="75" x14ac:dyDescent="0.25">
      <c r="A13" s="115"/>
      <c r="B13" s="116"/>
      <c r="C13" s="116"/>
      <c r="D13" s="55" t="s">
        <v>18</v>
      </c>
      <c r="E13" s="55" t="s">
        <v>19</v>
      </c>
      <c r="F13" s="137" t="s">
        <v>397</v>
      </c>
      <c r="G13" s="53" t="s">
        <v>516</v>
      </c>
      <c r="H13" s="55" t="s">
        <v>214</v>
      </c>
      <c r="I13" s="55" t="s">
        <v>214</v>
      </c>
      <c r="J13" s="55" t="s">
        <v>214</v>
      </c>
      <c r="K13" s="55" t="s">
        <v>398</v>
      </c>
      <c r="L13" s="55" t="s">
        <v>399</v>
      </c>
      <c r="M13" s="53" t="s">
        <v>400</v>
      </c>
      <c r="N13" s="55" t="s">
        <v>303</v>
      </c>
      <c r="O13" s="55" t="s">
        <v>271</v>
      </c>
      <c r="P13" s="55"/>
      <c r="Q13" s="55" t="s">
        <v>246</v>
      </c>
      <c r="R13" s="55">
        <v>2</v>
      </c>
      <c r="S13" s="55">
        <v>2</v>
      </c>
      <c r="T13" s="55">
        <v>2</v>
      </c>
      <c r="U13" s="35">
        <v>0</v>
      </c>
      <c r="V13" s="55">
        <v>5</v>
      </c>
      <c r="W13" s="55" t="s">
        <v>214</v>
      </c>
      <c r="X13" s="55" t="s">
        <v>214</v>
      </c>
      <c r="Y13" s="55" t="s">
        <v>214</v>
      </c>
      <c r="Z13" s="55" t="s">
        <v>214</v>
      </c>
      <c r="AA13" s="95">
        <v>0</v>
      </c>
      <c r="AB13" s="103">
        <v>0</v>
      </c>
      <c r="AC13" s="55" t="s">
        <v>214</v>
      </c>
      <c r="AD13" s="55" t="s">
        <v>214</v>
      </c>
      <c r="AE13" s="55" t="s">
        <v>214</v>
      </c>
      <c r="AF13" s="55" t="s">
        <v>214</v>
      </c>
      <c r="AG13" s="55"/>
      <c r="AH13" s="55" t="s">
        <v>214</v>
      </c>
      <c r="AI13" s="55" t="s">
        <v>214</v>
      </c>
      <c r="AJ13" s="55" t="s">
        <v>214</v>
      </c>
      <c r="AK13" s="55" t="s">
        <v>214</v>
      </c>
      <c r="AL13" s="55"/>
      <c r="AM13" s="55" t="s">
        <v>214</v>
      </c>
      <c r="AN13" s="55" t="s">
        <v>214</v>
      </c>
      <c r="AO13" s="55" t="s">
        <v>214</v>
      </c>
      <c r="AP13" s="55" t="s">
        <v>214</v>
      </c>
      <c r="AQ13" s="55"/>
      <c r="AR13" s="55" t="s">
        <v>553</v>
      </c>
      <c r="AS13" s="17"/>
    </row>
    <row r="14" spans="1:46" s="16" customFormat="1" ht="75" x14ac:dyDescent="0.25">
      <c r="A14" s="116"/>
      <c r="B14" s="55" t="s">
        <v>217</v>
      </c>
      <c r="C14" s="55" t="s">
        <v>153</v>
      </c>
      <c r="D14" s="55" t="s">
        <v>44</v>
      </c>
      <c r="E14" s="55" t="s">
        <v>150</v>
      </c>
      <c r="F14" s="137" t="s">
        <v>154</v>
      </c>
      <c r="G14" s="55" t="s">
        <v>234</v>
      </c>
      <c r="H14" s="55" t="s">
        <v>214</v>
      </c>
      <c r="I14" s="55"/>
      <c r="J14" s="55"/>
      <c r="K14" s="55" t="s">
        <v>155</v>
      </c>
      <c r="L14" s="55" t="s">
        <v>156</v>
      </c>
      <c r="M14" s="55" t="s">
        <v>307</v>
      </c>
      <c r="N14" s="55" t="s">
        <v>304</v>
      </c>
      <c r="O14" s="29" t="s">
        <v>270</v>
      </c>
      <c r="P14" s="55"/>
      <c r="Q14" s="55" t="s">
        <v>246</v>
      </c>
      <c r="R14" s="28">
        <v>1</v>
      </c>
      <c r="S14" s="28">
        <v>1</v>
      </c>
      <c r="T14" s="28">
        <v>1</v>
      </c>
      <c r="U14" s="51">
        <v>1</v>
      </c>
      <c r="V14" s="28">
        <v>1</v>
      </c>
      <c r="W14" s="28" t="s">
        <v>214</v>
      </c>
      <c r="X14" s="28" t="s">
        <v>214</v>
      </c>
      <c r="Y14" s="28" t="s">
        <v>214</v>
      </c>
      <c r="Z14" s="28" t="s">
        <v>214</v>
      </c>
      <c r="AA14" s="51">
        <v>1</v>
      </c>
      <c r="AB14" s="51">
        <v>1</v>
      </c>
      <c r="AC14" s="28" t="s">
        <v>214</v>
      </c>
      <c r="AD14" s="28" t="s">
        <v>214</v>
      </c>
      <c r="AE14" s="28" t="s">
        <v>214</v>
      </c>
      <c r="AF14" s="28" t="s">
        <v>214</v>
      </c>
      <c r="AG14" s="51">
        <v>1</v>
      </c>
      <c r="AH14" s="28" t="s">
        <v>214</v>
      </c>
      <c r="AI14" s="28" t="s">
        <v>214</v>
      </c>
      <c r="AJ14" s="28" t="s">
        <v>214</v>
      </c>
      <c r="AK14" s="28" t="s">
        <v>214</v>
      </c>
      <c r="AL14" s="51">
        <v>1</v>
      </c>
      <c r="AM14" s="28" t="s">
        <v>214</v>
      </c>
      <c r="AN14" s="28" t="s">
        <v>214</v>
      </c>
      <c r="AO14" s="28" t="s">
        <v>214</v>
      </c>
      <c r="AP14" s="28" t="s">
        <v>214</v>
      </c>
      <c r="AQ14" s="51">
        <v>1</v>
      </c>
      <c r="AR14" s="55"/>
    </row>
    <row r="15" spans="1:46" ht="90" x14ac:dyDescent="0.25">
      <c r="A15" s="110" t="s">
        <v>143</v>
      </c>
      <c r="B15" s="111">
        <v>2.2000000000000002</v>
      </c>
      <c r="C15" s="114" t="s">
        <v>45</v>
      </c>
      <c r="D15" s="55" t="s">
        <v>46</v>
      </c>
      <c r="E15" s="55" t="s">
        <v>47</v>
      </c>
      <c r="F15" s="137" t="s">
        <v>48</v>
      </c>
      <c r="G15" s="55" t="s">
        <v>404</v>
      </c>
      <c r="H15" s="55" t="s">
        <v>214</v>
      </c>
      <c r="I15" s="55" t="s">
        <v>214</v>
      </c>
      <c r="J15" s="55" t="s">
        <v>214</v>
      </c>
      <c r="K15" s="55" t="s">
        <v>49</v>
      </c>
      <c r="L15" s="55" t="s">
        <v>50</v>
      </c>
      <c r="M15" s="55" t="s">
        <v>307</v>
      </c>
      <c r="N15" s="55" t="s">
        <v>231</v>
      </c>
      <c r="O15" s="55" t="s">
        <v>271</v>
      </c>
      <c r="P15" s="55" t="s">
        <v>214</v>
      </c>
      <c r="Q15" s="55" t="s">
        <v>246</v>
      </c>
      <c r="R15" s="55">
        <v>671</v>
      </c>
      <c r="S15" s="55">
        <v>700</v>
      </c>
      <c r="T15" s="55">
        <v>500</v>
      </c>
      <c r="U15" s="34" t="s">
        <v>326</v>
      </c>
      <c r="V15" s="28" t="s">
        <v>405</v>
      </c>
      <c r="W15" s="55" t="s">
        <v>494</v>
      </c>
      <c r="X15" s="55">
        <v>9</v>
      </c>
      <c r="Y15" s="55">
        <v>0</v>
      </c>
      <c r="Z15" s="55" t="s">
        <v>495</v>
      </c>
      <c r="AA15" s="95">
        <v>155</v>
      </c>
      <c r="AB15" s="103">
        <f>155/536*100</f>
        <v>28.917910447761191</v>
      </c>
      <c r="AC15" s="55"/>
      <c r="AD15" s="55"/>
      <c r="AE15" s="55"/>
      <c r="AF15" s="55"/>
      <c r="AG15" s="55"/>
      <c r="AH15" s="55"/>
      <c r="AI15" s="55"/>
      <c r="AJ15" s="55"/>
      <c r="AK15" s="55"/>
      <c r="AL15" s="55"/>
      <c r="AM15" s="55"/>
      <c r="AN15" s="55"/>
      <c r="AO15" s="55"/>
      <c r="AP15" s="55"/>
      <c r="AQ15" s="55"/>
      <c r="AR15" s="29" t="s">
        <v>496</v>
      </c>
      <c r="AS15" s="17"/>
    </row>
    <row r="16" spans="1:46" ht="210" x14ac:dyDescent="0.25">
      <c r="A16" s="110"/>
      <c r="B16" s="112"/>
      <c r="C16" s="115"/>
      <c r="D16" s="55" t="s">
        <v>51</v>
      </c>
      <c r="E16" s="55" t="s">
        <v>52</v>
      </c>
      <c r="F16" s="137" t="s">
        <v>406</v>
      </c>
      <c r="G16" s="55" t="s">
        <v>407</v>
      </c>
      <c r="H16" s="55" t="s">
        <v>214</v>
      </c>
      <c r="I16" s="55" t="s">
        <v>214</v>
      </c>
      <c r="J16" s="55" t="s">
        <v>214</v>
      </c>
      <c r="K16" s="55" t="s">
        <v>6</v>
      </c>
      <c r="L16" s="55" t="s">
        <v>53</v>
      </c>
      <c r="M16" s="55" t="s">
        <v>307</v>
      </c>
      <c r="N16" s="55" t="s">
        <v>231</v>
      </c>
      <c r="O16" s="55" t="s">
        <v>271</v>
      </c>
      <c r="P16" s="55" t="s">
        <v>214</v>
      </c>
      <c r="Q16" s="55" t="s">
        <v>247</v>
      </c>
      <c r="R16" s="73" t="s">
        <v>248</v>
      </c>
      <c r="S16" s="73" t="s">
        <v>248</v>
      </c>
      <c r="T16" s="73" t="s">
        <v>248</v>
      </c>
      <c r="U16" s="66">
        <v>-1.4800000000000001E-2</v>
      </c>
      <c r="V16" s="73" t="s">
        <v>308</v>
      </c>
      <c r="W16" s="73" t="s">
        <v>497</v>
      </c>
      <c r="X16" s="73" t="s">
        <v>498</v>
      </c>
      <c r="Y16" s="73" t="s">
        <v>500</v>
      </c>
      <c r="Z16" s="73" t="s">
        <v>499</v>
      </c>
      <c r="AA16" s="73" t="s">
        <v>502</v>
      </c>
      <c r="AB16" s="74">
        <v>100</v>
      </c>
      <c r="AC16" s="73"/>
      <c r="AD16" s="73"/>
      <c r="AE16" s="73"/>
      <c r="AF16" s="73"/>
      <c r="AG16" s="73"/>
      <c r="AH16" s="67"/>
      <c r="AI16" s="67"/>
      <c r="AJ16" s="67"/>
      <c r="AK16" s="67"/>
      <c r="AL16" s="67"/>
      <c r="AM16" s="67"/>
      <c r="AN16" s="67"/>
      <c r="AO16" s="67"/>
      <c r="AP16" s="67"/>
      <c r="AQ16" s="67"/>
      <c r="AR16" s="29" t="s">
        <v>504</v>
      </c>
      <c r="AS16" s="17"/>
    </row>
    <row r="17" spans="1:46" ht="105.75" customHeight="1" x14ac:dyDescent="0.25">
      <c r="A17" s="110"/>
      <c r="B17" s="112"/>
      <c r="C17" s="115"/>
      <c r="D17" s="55" t="s">
        <v>54</v>
      </c>
      <c r="E17" s="55" t="s">
        <v>55</v>
      </c>
      <c r="F17" s="137" t="s">
        <v>167</v>
      </c>
      <c r="G17" s="55" t="s">
        <v>407</v>
      </c>
      <c r="H17" s="55" t="s">
        <v>215</v>
      </c>
      <c r="I17" s="55" t="s">
        <v>214</v>
      </c>
      <c r="J17" s="55" t="s">
        <v>214</v>
      </c>
      <c r="K17" s="55" t="s">
        <v>56</v>
      </c>
      <c r="L17" s="55" t="s">
        <v>409</v>
      </c>
      <c r="M17" s="55" t="s">
        <v>307</v>
      </c>
      <c r="N17" s="55" t="s">
        <v>231</v>
      </c>
      <c r="O17" s="55" t="s">
        <v>271</v>
      </c>
      <c r="P17" s="55"/>
      <c r="Q17" s="55" t="s">
        <v>246</v>
      </c>
      <c r="R17" s="45">
        <v>0</v>
      </c>
      <c r="S17" s="45">
        <v>0.15</v>
      </c>
      <c r="T17" s="45">
        <v>0.03</v>
      </c>
      <c r="U17" s="51">
        <v>1</v>
      </c>
      <c r="V17" s="45">
        <v>1</v>
      </c>
      <c r="W17" s="55" t="s">
        <v>214</v>
      </c>
      <c r="X17" s="55" t="s">
        <v>214</v>
      </c>
      <c r="Y17" s="55" t="s">
        <v>214</v>
      </c>
      <c r="Z17" s="55" t="s">
        <v>214</v>
      </c>
      <c r="AA17" s="45">
        <v>0</v>
      </c>
      <c r="AB17" s="45" t="s">
        <v>580</v>
      </c>
      <c r="AC17" s="55" t="s">
        <v>214</v>
      </c>
      <c r="AD17" s="55" t="s">
        <v>214</v>
      </c>
      <c r="AE17" s="55" t="s">
        <v>214</v>
      </c>
      <c r="AF17" s="55" t="s">
        <v>214</v>
      </c>
      <c r="AG17" s="45"/>
      <c r="AH17" s="55" t="s">
        <v>214</v>
      </c>
      <c r="AI17" s="55" t="s">
        <v>214</v>
      </c>
      <c r="AJ17" s="55" t="s">
        <v>214</v>
      </c>
      <c r="AK17" s="55" t="s">
        <v>214</v>
      </c>
      <c r="AL17" s="28"/>
      <c r="AM17" s="55" t="s">
        <v>214</v>
      </c>
      <c r="AN17" s="55" t="s">
        <v>214</v>
      </c>
      <c r="AO17" s="55" t="s">
        <v>214</v>
      </c>
      <c r="AP17" s="55" t="s">
        <v>214</v>
      </c>
      <c r="AQ17" s="28"/>
      <c r="AR17" s="55" t="s">
        <v>501</v>
      </c>
      <c r="AS17" s="17"/>
    </row>
    <row r="18" spans="1:46" ht="90" x14ac:dyDescent="0.25">
      <c r="A18" s="110"/>
      <c r="B18" s="112"/>
      <c r="C18" s="115"/>
      <c r="D18" s="55" t="s">
        <v>57</v>
      </c>
      <c r="E18" s="55" t="s">
        <v>21</v>
      </c>
      <c r="F18" s="137" t="s">
        <v>327</v>
      </c>
      <c r="G18" s="55" t="s">
        <v>407</v>
      </c>
      <c r="H18" s="55" t="s">
        <v>214</v>
      </c>
      <c r="I18" s="55" t="s">
        <v>214</v>
      </c>
      <c r="J18" s="55" t="s">
        <v>214</v>
      </c>
      <c r="K18" s="55" t="s">
        <v>408</v>
      </c>
      <c r="L18" s="55" t="s">
        <v>410</v>
      </c>
      <c r="M18" s="55" t="s">
        <v>307</v>
      </c>
      <c r="N18" s="55" t="s">
        <v>231</v>
      </c>
      <c r="O18" s="55" t="s">
        <v>271</v>
      </c>
      <c r="P18" s="55" t="s">
        <v>214</v>
      </c>
      <c r="Q18" s="55" t="s">
        <v>247</v>
      </c>
      <c r="R18" s="45">
        <v>0.03</v>
      </c>
      <c r="S18" s="45">
        <v>0.03</v>
      </c>
      <c r="T18" s="45">
        <v>0.03</v>
      </c>
      <c r="U18" s="86">
        <v>-3.0999999999999999E-3</v>
      </c>
      <c r="V18" s="45">
        <v>7.0000000000000007E-2</v>
      </c>
      <c r="W18" s="45">
        <v>-8.0100000000000005E-2</v>
      </c>
      <c r="X18" s="45" t="s">
        <v>214</v>
      </c>
      <c r="Y18" s="45" t="s">
        <v>214</v>
      </c>
      <c r="Z18" s="45">
        <v>-1.2E-2</v>
      </c>
      <c r="AA18" s="80">
        <v>2.5899999999999999E-2</v>
      </c>
      <c r="AB18" s="74">
        <v>100</v>
      </c>
      <c r="AC18" s="45"/>
      <c r="AD18" s="45" t="s">
        <v>214</v>
      </c>
      <c r="AE18" s="45" t="s">
        <v>214</v>
      </c>
      <c r="AF18" s="45"/>
      <c r="AG18" s="45"/>
      <c r="AH18" s="68"/>
      <c r="AI18" s="68" t="s">
        <v>214</v>
      </c>
      <c r="AJ18" s="68" t="s">
        <v>214</v>
      </c>
      <c r="AK18" s="68"/>
      <c r="AL18" s="68"/>
      <c r="AM18" s="68"/>
      <c r="AN18" s="68" t="s">
        <v>214</v>
      </c>
      <c r="AO18" s="68" t="s">
        <v>214</v>
      </c>
      <c r="AP18" s="68"/>
      <c r="AQ18" s="68"/>
      <c r="AR18" s="29" t="s">
        <v>503</v>
      </c>
      <c r="AS18" s="17"/>
    </row>
    <row r="19" spans="1:46" ht="171.75" customHeight="1" x14ac:dyDescent="0.25">
      <c r="A19" s="110"/>
      <c r="B19" s="112"/>
      <c r="C19" s="115"/>
      <c r="D19" s="55" t="s">
        <v>337</v>
      </c>
      <c r="E19" s="55" t="s">
        <v>350</v>
      </c>
      <c r="F19" s="137" t="s">
        <v>349</v>
      </c>
      <c r="G19" s="55" t="s">
        <v>407</v>
      </c>
      <c r="H19" s="55"/>
      <c r="I19" s="55"/>
      <c r="J19" s="55" t="s">
        <v>214</v>
      </c>
      <c r="K19" s="55" t="s">
        <v>351</v>
      </c>
      <c r="L19" s="55" t="s">
        <v>352</v>
      </c>
      <c r="M19" s="55" t="s">
        <v>141</v>
      </c>
      <c r="N19" s="55" t="s">
        <v>231</v>
      </c>
      <c r="O19" s="55" t="s">
        <v>269</v>
      </c>
      <c r="P19" s="55" t="s">
        <v>214</v>
      </c>
      <c r="Q19" s="55" t="s">
        <v>246</v>
      </c>
      <c r="R19" s="45"/>
      <c r="S19" s="45"/>
      <c r="T19" s="45"/>
      <c r="U19" s="59">
        <v>583</v>
      </c>
      <c r="V19" s="46">
        <v>612</v>
      </c>
      <c r="W19" s="46">
        <v>68</v>
      </c>
      <c r="X19" s="46">
        <v>59</v>
      </c>
      <c r="Y19" s="46">
        <v>28</v>
      </c>
      <c r="Z19" s="46">
        <v>155</v>
      </c>
      <c r="AA19" s="46">
        <f>SUBTOTAL(9,W19:Z19)</f>
        <v>310</v>
      </c>
      <c r="AB19" s="100">
        <f>310/612*100</f>
        <v>50.653594771241828</v>
      </c>
      <c r="AC19" s="45"/>
      <c r="AD19" s="45"/>
      <c r="AE19" s="45"/>
      <c r="AF19" s="45"/>
      <c r="AG19" s="45"/>
      <c r="AH19" s="68"/>
      <c r="AI19" s="68"/>
      <c r="AJ19" s="68"/>
      <c r="AK19" s="68"/>
      <c r="AL19" s="68"/>
      <c r="AM19" s="68"/>
      <c r="AN19" s="68"/>
      <c r="AO19" s="68"/>
      <c r="AP19" s="68"/>
      <c r="AQ19" s="68"/>
      <c r="AR19" s="55" t="s">
        <v>505</v>
      </c>
      <c r="AS19" s="17"/>
    </row>
    <row r="20" spans="1:46" ht="165" x14ac:dyDescent="0.25">
      <c r="A20" s="110"/>
      <c r="B20" s="112"/>
      <c r="C20" s="115"/>
      <c r="D20" s="55" t="s">
        <v>358</v>
      </c>
      <c r="E20" s="55" t="s">
        <v>411</v>
      </c>
      <c r="F20" s="137" t="s">
        <v>411</v>
      </c>
      <c r="G20" s="55" t="s">
        <v>530</v>
      </c>
      <c r="H20" s="55"/>
      <c r="I20" s="55"/>
      <c r="J20" s="55" t="s">
        <v>214</v>
      </c>
      <c r="K20" s="55" t="s">
        <v>412</v>
      </c>
      <c r="L20" s="55" t="s">
        <v>413</v>
      </c>
      <c r="M20" s="55" t="s">
        <v>307</v>
      </c>
      <c r="N20" s="53" t="s">
        <v>265</v>
      </c>
      <c r="O20" s="55" t="s">
        <v>269</v>
      </c>
      <c r="P20" s="55"/>
      <c r="Q20" s="55" t="s">
        <v>246</v>
      </c>
      <c r="R20" s="45"/>
      <c r="S20" s="45"/>
      <c r="T20" s="45"/>
      <c r="U20" s="59">
        <v>4</v>
      </c>
      <c r="V20" s="46">
        <v>5</v>
      </c>
      <c r="W20" s="45" t="s">
        <v>214</v>
      </c>
      <c r="X20" s="45" t="s">
        <v>214</v>
      </c>
      <c r="Y20" s="45" t="s">
        <v>214</v>
      </c>
      <c r="Z20" s="45" t="s">
        <v>214</v>
      </c>
      <c r="AA20" s="46" t="s">
        <v>556</v>
      </c>
      <c r="AB20" s="105">
        <f>1/5*100</f>
        <v>20</v>
      </c>
      <c r="AC20" s="45" t="s">
        <v>214</v>
      </c>
      <c r="AD20" s="45" t="s">
        <v>214</v>
      </c>
      <c r="AE20" s="45" t="s">
        <v>214</v>
      </c>
      <c r="AF20" s="45" t="s">
        <v>214</v>
      </c>
      <c r="AG20" s="45"/>
      <c r="AH20" s="68" t="s">
        <v>214</v>
      </c>
      <c r="AI20" s="68" t="s">
        <v>214</v>
      </c>
      <c r="AJ20" s="68" t="s">
        <v>214</v>
      </c>
      <c r="AK20" s="68" t="s">
        <v>214</v>
      </c>
      <c r="AL20" s="68"/>
      <c r="AM20" s="68" t="s">
        <v>214</v>
      </c>
      <c r="AN20" s="68" t="s">
        <v>214</v>
      </c>
      <c r="AO20" s="68" t="s">
        <v>214</v>
      </c>
      <c r="AP20" s="68" t="s">
        <v>214</v>
      </c>
      <c r="AQ20" s="68"/>
      <c r="AR20" s="55" t="s">
        <v>540</v>
      </c>
      <c r="AS20" s="17"/>
    </row>
    <row r="21" spans="1:46" ht="114.75" customHeight="1" x14ac:dyDescent="0.25">
      <c r="A21" s="110"/>
      <c r="B21" s="112"/>
      <c r="C21" s="115"/>
      <c r="D21" s="55" t="s">
        <v>58</v>
      </c>
      <c r="E21" s="55" t="s">
        <v>59</v>
      </c>
      <c r="F21" s="137" t="s">
        <v>60</v>
      </c>
      <c r="G21" s="55" t="s">
        <v>391</v>
      </c>
      <c r="H21" s="55" t="s">
        <v>214</v>
      </c>
      <c r="I21" s="55"/>
      <c r="J21" s="55" t="s">
        <v>214</v>
      </c>
      <c r="K21" s="55" t="s">
        <v>61</v>
      </c>
      <c r="L21" s="55" t="s">
        <v>62</v>
      </c>
      <c r="M21" s="55" t="s">
        <v>307</v>
      </c>
      <c r="N21" s="53" t="s">
        <v>230</v>
      </c>
      <c r="O21" s="29" t="s">
        <v>269</v>
      </c>
      <c r="P21" s="55" t="s">
        <v>214</v>
      </c>
      <c r="Q21" s="55" t="s">
        <v>246</v>
      </c>
      <c r="R21" s="55">
        <v>64</v>
      </c>
      <c r="S21" s="55">
        <v>65</v>
      </c>
      <c r="T21" s="55">
        <v>65</v>
      </c>
      <c r="U21" s="35" t="s">
        <v>281</v>
      </c>
      <c r="V21" s="55" t="s">
        <v>323</v>
      </c>
      <c r="W21" s="55"/>
      <c r="X21" s="55"/>
      <c r="Y21" s="55"/>
      <c r="Z21" s="55"/>
      <c r="AA21" s="55">
        <v>0</v>
      </c>
      <c r="AB21" s="103">
        <v>0</v>
      </c>
      <c r="AC21" s="55"/>
      <c r="AD21" s="55"/>
      <c r="AE21" s="55"/>
      <c r="AF21" s="55"/>
      <c r="AG21" s="55"/>
      <c r="AH21" s="55"/>
      <c r="AI21" s="55"/>
      <c r="AJ21" s="55"/>
      <c r="AK21" s="55"/>
      <c r="AL21" s="55"/>
      <c r="AM21" s="55"/>
      <c r="AN21" s="55"/>
      <c r="AO21" s="55"/>
      <c r="AP21" s="55"/>
      <c r="AQ21" s="55"/>
      <c r="AR21" s="55" t="s">
        <v>544</v>
      </c>
      <c r="AS21" s="17"/>
    </row>
    <row r="22" spans="1:46" ht="390" x14ac:dyDescent="0.25">
      <c r="A22" s="110"/>
      <c r="B22" s="112"/>
      <c r="C22" s="115"/>
      <c r="D22" s="114" t="s">
        <v>344</v>
      </c>
      <c r="E22" s="114" t="s">
        <v>338</v>
      </c>
      <c r="F22" s="137" t="s">
        <v>339</v>
      </c>
      <c r="G22" s="53" t="s">
        <v>524</v>
      </c>
      <c r="H22" s="55"/>
      <c r="I22" s="55"/>
      <c r="J22" s="55" t="s">
        <v>214</v>
      </c>
      <c r="K22" s="82" t="s">
        <v>522</v>
      </c>
      <c r="L22" s="83" t="s">
        <v>523</v>
      </c>
      <c r="M22" s="55" t="s">
        <v>307</v>
      </c>
      <c r="N22" s="55" t="s">
        <v>231</v>
      </c>
      <c r="O22" s="55" t="s">
        <v>271</v>
      </c>
      <c r="P22" s="55" t="s">
        <v>214</v>
      </c>
      <c r="Q22" s="55" t="s">
        <v>247</v>
      </c>
      <c r="R22" s="55"/>
      <c r="S22" s="55"/>
      <c r="T22" s="55"/>
      <c r="U22" s="55" t="s">
        <v>525</v>
      </c>
      <c r="V22" s="55" t="s">
        <v>526</v>
      </c>
      <c r="W22" s="55" t="s">
        <v>390</v>
      </c>
      <c r="X22" s="60" t="s">
        <v>390</v>
      </c>
      <c r="Y22" s="60" t="s">
        <v>390</v>
      </c>
      <c r="Z22" s="60" t="s">
        <v>390</v>
      </c>
      <c r="AA22" s="60" t="s">
        <v>390</v>
      </c>
      <c r="AB22" s="97" t="s">
        <v>580</v>
      </c>
      <c r="AC22" s="55"/>
      <c r="AD22" s="55"/>
      <c r="AE22" s="55"/>
      <c r="AF22" s="55"/>
      <c r="AG22" s="55"/>
      <c r="AH22" s="55"/>
      <c r="AI22" s="55"/>
      <c r="AJ22" s="55"/>
      <c r="AK22" s="55"/>
      <c r="AL22" s="55"/>
      <c r="AM22" s="55"/>
      <c r="AN22" s="55"/>
      <c r="AO22" s="55"/>
      <c r="AP22" s="55"/>
      <c r="AQ22" s="55"/>
      <c r="AR22" s="55" t="s">
        <v>506</v>
      </c>
      <c r="AS22" s="17"/>
    </row>
    <row r="23" spans="1:46" ht="390" x14ac:dyDescent="0.25">
      <c r="A23" s="110"/>
      <c r="B23" s="112"/>
      <c r="C23" s="115"/>
      <c r="D23" s="116"/>
      <c r="E23" s="116"/>
      <c r="F23" s="137" t="s">
        <v>340</v>
      </c>
      <c r="G23" s="53" t="s">
        <v>519</v>
      </c>
      <c r="H23" s="55"/>
      <c r="I23" s="55"/>
      <c r="J23" s="55" t="s">
        <v>214</v>
      </c>
      <c r="K23" s="84" t="s">
        <v>517</v>
      </c>
      <c r="L23" s="83" t="s">
        <v>518</v>
      </c>
      <c r="M23" s="55" t="s">
        <v>307</v>
      </c>
      <c r="N23" s="55" t="s">
        <v>231</v>
      </c>
      <c r="O23" s="55" t="s">
        <v>271</v>
      </c>
      <c r="P23" s="55" t="s">
        <v>214</v>
      </c>
      <c r="Q23" s="55" t="s">
        <v>247</v>
      </c>
      <c r="R23" s="55"/>
      <c r="S23" s="55"/>
      <c r="T23" s="55"/>
      <c r="U23" s="55" t="s">
        <v>520</v>
      </c>
      <c r="V23" s="55" t="s">
        <v>521</v>
      </c>
      <c r="W23" s="60" t="s">
        <v>390</v>
      </c>
      <c r="X23" s="60" t="s">
        <v>390</v>
      </c>
      <c r="Y23" s="60" t="s">
        <v>390</v>
      </c>
      <c r="Z23" s="60" t="s">
        <v>390</v>
      </c>
      <c r="AA23" s="60" t="s">
        <v>390</v>
      </c>
      <c r="AB23" s="97" t="s">
        <v>580</v>
      </c>
      <c r="AC23" s="55"/>
      <c r="AD23" s="55"/>
      <c r="AE23" s="55"/>
      <c r="AF23" s="55"/>
      <c r="AG23" s="55"/>
      <c r="AH23" s="55"/>
      <c r="AI23" s="55"/>
      <c r="AJ23" s="55"/>
      <c r="AK23" s="55"/>
      <c r="AL23" s="55"/>
      <c r="AM23" s="55"/>
      <c r="AN23" s="55"/>
      <c r="AO23" s="55"/>
      <c r="AP23" s="55"/>
      <c r="AQ23" s="55"/>
      <c r="AR23" s="60" t="s">
        <v>506</v>
      </c>
      <c r="AS23" s="17"/>
    </row>
    <row r="24" spans="1:46" ht="105" x14ac:dyDescent="0.25">
      <c r="A24" s="110"/>
      <c r="B24" s="112"/>
      <c r="C24" s="115"/>
      <c r="D24" s="55" t="s">
        <v>63</v>
      </c>
      <c r="E24" s="55" t="s">
        <v>64</v>
      </c>
      <c r="F24" s="137" t="s">
        <v>414</v>
      </c>
      <c r="G24" s="55" t="s">
        <v>415</v>
      </c>
      <c r="H24" s="55" t="s">
        <v>214</v>
      </c>
      <c r="I24" s="55" t="s">
        <v>214</v>
      </c>
      <c r="J24" s="55" t="s">
        <v>214</v>
      </c>
      <c r="K24" s="55" t="s">
        <v>144</v>
      </c>
      <c r="L24" s="55" t="s">
        <v>145</v>
      </c>
      <c r="M24" s="55" t="s">
        <v>307</v>
      </c>
      <c r="N24" s="55" t="s">
        <v>231</v>
      </c>
      <c r="O24" s="55" t="s">
        <v>271</v>
      </c>
      <c r="P24" s="55" t="s">
        <v>214</v>
      </c>
      <c r="Q24" s="55" t="s">
        <v>246</v>
      </c>
      <c r="R24" s="55" t="s">
        <v>256</v>
      </c>
      <c r="S24" s="55" t="s">
        <v>260</v>
      </c>
      <c r="T24" s="55" t="s">
        <v>260</v>
      </c>
      <c r="U24" s="69" t="s">
        <v>417</v>
      </c>
      <c r="V24" s="30" t="s">
        <v>418</v>
      </c>
      <c r="W24" s="68">
        <v>0.4118</v>
      </c>
      <c r="X24" s="68">
        <v>0.29409999999999997</v>
      </c>
      <c r="Y24" s="68">
        <v>0.1212</v>
      </c>
      <c r="Z24" s="68">
        <v>0.24640000000000001</v>
      </c>
      <c r="AA24" s="68">
        <v>0.27239999999999998</v>
      </c>
      <c r="AB24" s="106">
        <f>27.24/66*100</f>
        <v>41.272727272727273</v>
      </c>
      <c r="AC24" s="55"/>
      <c r="AD24" s="55"/>
      <c r="AE24" s="55"/>
      <c r="AF24" s="55"/>
      <c r="AG24" s="55"/>
      <c r="AH24" s="30"/>
      <c r="AI24" s="30"/>
      <c r="AJ24" s="30"/>
      <c r="AK24" s="30"/>
      <c r="AL24" s="30"/>
      <c r="AM24" s="30"/>
      <c r="AN24" s="30"/>
      <c r="AO24" s="30"/>
      <c r="AP24" s="30"/>
      <c r="AQ24" s="30"/>
      <c r="AR24" s="55" t="s">
        <v>507</v>
      </c>
      <c r="AS24" s="17"/>
      <c r="AT24" s="38"/>
    </row>
    <row r="25" spans="1:46" ht="105" x14ac:dyDescent="0.25">
      <c r="A25" s="110"/>
      <c r="B25" s="112"/>
      <c r="C25" s="115"/>
      <c r="D25" s="55" t="s">
        <v>63</v>
      </c>
      <c r="E25" s="55" t="s">
        <v>64</v>
      </c>
      <c r="F25" s="137" t="s">
        <v>274</v>
      </c>
      <c r="G25" s="55" t="s">
        <v>415</v>
      </c>
      <c r="H25" s="55" t="s">
        <v>214</v>
      </c>
      <c r="I25" s="55" t="s">
        <v>214</v>
      </c>
      <c r="J25" s="55" t="s">
        <v>214</v>
      </c>
      <c r="K25" s="55" t="s">
        <v>144</v>
      </c>
      <c r="L25" s="55" t="s">
        <v>416</v>
      </c>
      <c r="M25" s="55" t="s">
        <v>307</v>
      </c>
      <c r="N25" s="55" t="s">
        <v>231</v>
      </c>
      <c r="O25" s="29" t="s">
        <v>273</v>
      </c>
      <c r="P25" s="29" t="s">
        <v>214</v>
      </c>
      <c r="Q25" s="55" t="s">
        <v>246</v>
      </c>
      <c r="R25" s="29" t="s">
        <v>255</v>
      </c>
      <c r="S25" s="29" t="s">
        <v>255</v>
      </c>
      <c r="T25" s="29" t="s">
        <v>255</v>
      </c>
      <c r="U25" s="71" t="s">
        <v>419</v>
      </c>
      <c r="V25" s="70" t="s">
        <v>328</v>
      </c>
      <c r="W25" s="72">
        <v>0.1</v>
      </c>
      <c r="X25" s="29" t="s">
        <v>214</v>
      </c>
      <c r="Y25" s="29" t="s">
        <v>214</v>
      </c>
      <c r="Z25" s="81">
        <v>9.3399999999999997E-2</v>
      </c>
      <c r="AA25" s="81">
        <v>0.1076</v>
      </c>
      <c r="AB25" s="107">
        <f>10.76/42*100</f>
        <v>25.61904761904762</v>
      </c>
      <c r="AC25" s="29"/>
      <c r="AD25" s="29" t="s">
        <v>214</v>
      </c>
      <c r="AE25" s="29" t="s">
        <v>214</v>
      </c>
      <c r="AF25" s="29"/>
      <c r="AG25" s="29"/>
      <c r="AH25" s="29"/>
      <c r="AI25" s="29" t="s">
        <v>214</v>
      </c>
      <c r="AJ25" s="29" t="s">
        <v>214</v>
      </c>
      <c r="AK25" s="29"/>
      <c r="AL25" s="29"/>
      <c r="AM25" s="29"/>
      <c r="AN25" s="29" t="s">
        <v>214</v>
      </c>
      <c r="AO25" s="29" t="s">
        <v>214</v>
      </c>
      <c r="AP25" s="29"/>
      <c r="AQ25" s="29"/>
      <c r="AR25" s="79" t="s">
        <v>507</v>
      </c>
      <c r="AS25" s="17"/>
    </row>
    <row r="26" spans="1:46" ht="105" x14ac:dyDescent="0.25">
      <c r="A26" s="110"/>
      <c r="B26" s="112"/>
      <c r="C26" s="115"/>
      <c r="D26" s="114" t="s">
        <v>353</v>
      </c>
      <c r="E26" s="114" t="s">
        <v>354</v>
      </c>
      <c r="F26" s="137" t="s">
        <v>334</v>
      </c>
      <c r="G26" s="55" t="s">
        <v>420</v>
      </c>
      <c r="H26" s="55"/>
      <c r="I26" s="55"/>
      <c r="J26" s="55" t="s">
        <v>214</v>
      </c>
      <c r="K26" s="55" t="s">
        <v>421</v>
      </c>
      <c r="L26" s="55" t="s">
        <v>422</v>
      </c>
      <c r="M26" s="55" t="s">
        <v>307</v>
      </c>
      <c r="N26" s="55" t="s">
        <v>231</v>
      </c>
      <c r="O26" s="29" t="s">
        <v>273</v>
      </c>
      <c r="P26" s="29" t="s">
        <v>214</v>
      </c>
      <c r="Q26" s="55" t="s">
        <v>246</v>
      </c>
      <c r="R26" s="29"/>
      <c r="S26" s="29"/>
      <c r="T26" s="29"/>
      <c r="U26" s="30" t="s">
        <v>423</v>
      </c>
      <c r="V26" s="30" t="s">
        <v>424</v>
      </c>
      <c r="W26" s="29" t="s">
        <v>508</v>
      </c>
      <c r="X26" s="29" t="s">
        <v>509</v>
      </c>
      <c r="Y26" s="29" t="s">
        <v>510</v>
      </c>
      <c r="Z26" s="29" t="s">
        <v>511</v>
      </c>
      <c r="AA26" s="29" t="s">
        <v>512</v>
      </c>
      <c r="AB26" s="104">
        <f>29.65/63*100</f>
        <v>47.063492063492063</v>
      </c>
      <c r="AC26" s="29"/>
      <c r="AD26" s="29"/>
      <c r="AE26" s="29"/>
      <c r="AF26" s="29"/>
      <c r="AG26" s="29"/>
      <c r="AH26" s="29"/>
      <c r="AI26" s="29"/>
      <c r="AJ26" s="29"/>
      <c r="AK26" s="29"/>
      <c r="AL26" s="29"/>
      <c r="AM26" s="29"/>
      <c r="AN26" s="29"/>
      <c r="AO26" s="29"/>
      <c r="AP26" s="29"/>
      <c r="AQ26" s="29"/>
      <c r="AR26" s="79" t="s">
        <v>507</v>
      </c>
      <c r="AS26" s="17"/>
    </row>
    <row r="27" spans="1:46" ht="90" x14ac:dyDescent="0.25">
      <c r="A27" s="110"/>
      <c r="B27" s="113"/>
      <c r="C27" s="116"/>
      <c r="D27" s="116"/>
      <c r="E27" s="116"/>
      <c r="F27" s="137" t="s">
        <v>335</v>
      </c>
      <c r="G27" s="55" t="s">
        <v>420</v>
      </c>
      <c r="H27" s="55"/>
      <c r="I27" s="55"/>
      <c r="J27" s="55" t="s">
        <v>214</v>
      </c>
      <c r="K27" s="55" t="s">
        <v>421</v>
      </c>
      <c r="L27" s="55" t="s">
        <v>422</v>
      </c>
      <c r="M27" s="55" t="s">
        <v>307</v>
      </c>
      <c r="N27" s="55" t="s">
        <v>231</v>
      </c>
      <c r="O27" s="29" t="s">
        <v>273</v>
      </c>
      <c r="P27" s="29" t="s">
        <v>214</v>
      </c>
      <c r="Q27" s="55" t="s">
        <v>246</v>
      </c>
      <c r="R27" s="29"/>
      <c r="S27" s="29"/>
      <c r="T27" s="29"/>
      <c r="U27" s="70" t="s">
        <v>425</v>
      </c>
      <c r="V27" s="70" t="s">
        <v>426</v>
      </c>
      <c r="W27" s="29" t="s">
        <v>513</v>
      </c>
      <c r="X27" s="29" t="s">
        <v>214</v>
      </c>
      <c r="Y27" s="29" t="s">
        <v>214</v>
      </c>
      <c r="Z27" s="29" t="s">
        <v>514</v>
      </c>
      <c r="AA27" s="29" t="s">
        <v>515</v>
      </c>
      <c r="AB27" s="104">
        <f>20.93/80*100</f>
        <v>26.162500000000001</v>
      </c>
      <c r="AC27" s="29"/>
      <c r="AD27" s="29"/>
      <c r="AE27" s="29"/>
      <c r="AF27" s="29"/>
      <c r="AG27" s="29"/>
      <c r="AH27" s="29"/>
      <c r="AI27" s="29"/>
      <c r="AJ27" s="29"/>
      <c r="AK27" s="29"/>
      <c r="AL27" s="29"/>
      <c r="AM27" s="29"/>
      <c r="AN27" s="29"/>
      <c r="AO27" s="29"/>
      <c r="AP27" s="29"/>
      <c r="AQ27" s="29"/>
      <c r="AR27" s="79" t="s">
        <v>507</v>
      </c>
      <c r="AS27" s="17"/>
    </row>
    <row r="28" spans="1:46" ht="84.75" customHeight="1" x14ac:dyDescent="0.25">
      <c r="A28" s="110"/>
      <c r="B28" s="55">
        <v>2.2999999999999998</v>
      </c>
      <c r="C28" s="55" t="s">
        <v>20</v>
      </c>
      <c r="D28" s="55" t="s">
        <v>65</v>
      </c>
      <c r="E28" s="55" t="s">
        <v>66</v>
      </c>
      <c r="F28" s="137" t="s">
        <v>427</v>
      </c>
      <c r="G28" s="55" t="s">
        <v>401</v>
      </c>
      <c r="H28" s="55" t="s">
        <v>214</v>
      </c>
      <c r="I28" s="55"/>
      <c r="J28" s="55" t="s">
        <v>214</v>
      </c>
      <c r="K28" s="55" t="s">
        <v>402</v>
      </c>
      <c r="L28" s="65" t="s">
        <v>403</v>
      </c>
      <c r="M28" s="55" t="s">
        <v>307</v>
      </c>
      <c r="N28" s="53" t="s">
        <v>265</v>
      </c>
      <c r="O28" s="55" t="s">
        <v>272</v>
      </c>
      <c r="P28" s="55"/>
      <c r="Q28" s="55" t="s">
        <v>246</v>
      </c>
      <c r="R28" s="55">
        <v>2</v>
      </c>
      <c r="S28" s="55">
        <v>1</v>
      </c>
      <c r="T28" s="29">
        <v>1</v>
      </c>
      <c r="U28" s="34">
        <v>1</v>
      </c>
      <c r="V28" s="29">
        <v>2</v>
      </c>
      <c r="W28" s="29" t="s">
        <v>214</v>
      </c>
      <c r="X28" s="29" t="s">
        <v>214</v>
      </c>
      <c r="Y28" s="29" t="s">
        <v>214</v>
      </c>
      <c r="Z28" s="29" t="s">
        <v>214</v>
      </c>
      <c r="AA28" s="29">
        <v>0</v>
      </c>
      <c r="AB28" s="104">
        <v>0</v>
      </c>
      <c r="AC28" s="29" t="s">
        <v>214</v>
      </c>
      <c r="AD28" s="29" t="s">
        <v>214</v>
      </c>
      <c r="AE28" s="29" t="s">
        <v>214</v>
      </c>
      <c r="AF28" s="29" t="s">
        <v>214</v>
      </c>
      <c r="AG28" s="29"/>
      <c r="AH28" s="55" t="s">
        <v>214</v>
      </c>
      <c r="AI28" s="55" t="s">
        <v>214</v>
      </c>
      <c r="AJ28" s="55" t="s">
        <v>214</v>
      </c>
      <c r="AK28" s="55" t="s">
        <v>214</v>
      </c>
      <c r="AL28" s="55"/>
      <c r="AM28" s="55" t="s">
        <v>214</v>
      </c>
      <c r="AN28" s="55" t="s">
        <v>214</v>
      </c>
      <c r="AO28" s="55" t="s">
        <v>214</v>
      </c>
      <c r="AP28" s="55" t="s">
        <v>214</v>
      </c>
      <c r="AQ28" s="55"/>
      <c r="AR28" s="55" t="s">
        <v>541</v>
      </c>
      <c r="AS28" s="17"/>
    </row>
    <row r="29" spans="1:46" ht="60" x14ac:dyDescent="0.25">
      <c r="A29" s="110"/>
      <c r="B29" s="114">
        <v>2.4</v>
      </c>
      <c r="C29" s="114" t="s">
        <v>23</v>
      </c>
      <c r="D29" s="55" t="s">
        <v>67</v>
      </c>
      <c r="E29" s="55" t="s">
        <v>68</v>
      </c>
      <c r="F29" s="137" t="s">
        <v>581</v>
      </c>
      <c r="G29" s="55"/>
      <c r="H29" s="55" t="s">
        <v>214</v>
      </c>
      <c r="I29" s="55"/>
      <c r="J29" s="55"/>
      <c r="K29" s="55" t="s">
        <v>69</v>
      </c>
      <c r="L29" s="55" t="s">
        <v>70</v>
      </c>
      <c r="M29" s="55" t="s">
        <v>213</v>
      </c>
      <c r="N29" s="55" t="s">
        <v>285</v>
      </c>
      <c r="O29" s="29" t="s">
        <v>270</v>
      </c>
      <c r="P29" s="55"/>
      <c r="Q29" s="55" t="s">
        <v>246</v>
      </c>
      <c r="R29" s="28">
        <v>1</v>
      </c>
      <c r="S29" s="28">
        <v>1</v>
      </c>
      <c r="T29" s="28">
        <v>1</v>
      </c>
      <c r="U29" s="51">
        <v>1</v>
      </c>
      <c r="V29" s="59">
        <v>1</v>
      </c>
      <c r="W29" s="55" t="s">
        <v>214</v>
      </c>
      <c r="X29" s="55" t="s">
        <v>214</v>
      </c>
      <c r="Y29" s="55" t="s">
        <v>214</v>
      </c>
      <c r="Z29" s="55" t="s">
        <v>214</v>
      </c>
      <c r="AA29" s="74">
        <v>1</v>
      </c>
      <c r="AB29" s="74">
        <v>100</v>
      </c>
      <c r="AC29" s="55" t="s">
        <v>214</v>
      </c>
      <c r="AD29" s="55" t="s">
        <v>214</v>
      </c>
      <c r="AE29" s="55" t="s">
        <v>214</v>
      </c>
      <c r="AF29" s="55" t="s">
        <v>214</v>
      </c>
      <c r="AG29" s="74">
        <v>1</v>
      </c>
      <c r="AH29" s="55" t="s">
        <v>214</v>
      </c>
      <c r="AI29" s="55" t="s">
        <v>214</v>
      </c>
      <c r="AJ29" s="55" t="s">
        <v>214</v>
      </c>
      <c r="AK29" s="55" t="s">
        <v>214</v>
      </c>
      <c r="AL29" s="74">
        <v>1</v>
      </c>
      <c r="AM29" s="55" t="s">
        <v>214</v>
      </c>
      <c r="AN29" s="55" t="s">
        <v>214</v>
      </c>
      <c r="AO29" s="55" t="s">
        <v>214</v>
      </c>
      <c r="AP29" s="55" t="s">
        <v>214</v>
      </c>
      <c r="AQ29" s="74">
        <v>1</v>
      </c>
      <c r="AR29" s="55"/>
    </row>
    <row r="30" spans="1:46" ht="165" x14ac:dyDescent="0.25">
      <c r="A30" s="110"/>
      <c r="B30" s="115"/>
      <c r="C30" s="115"/>
      <c r="D30" s="55" t="s">
        <v>362</v>
      </c>
      <c r="E30" s="55" t="s">
        <v>363</v>
      </c>
      <c r="F30" s="137" t="s">
        <v>364</v>
      </c>
      <c r="G30" s="55" t="s">
        <v>428</v>
      </c>
      <c r="H30" s="55"/>
      <c r="I30" s="55"/>
      <c r="J30" s="55" t="s">
        <v>214</v>
      </c>
      <c r="K30" s="55" t="s">
        <v>365</v>
      </c>
      <c r="L30" s="55" t="s">
        <v>366</v>
      </c>
      <c r="M30" s="55" t="s">
        <v>213</v>
      </c>
      <c r="N30" s="53" t="s">
        <v>367</v>
      </c>
      <c r="O30" s="29" t="s">
        <v>272</v>
      </c>
      <c r="P30" s="55"/>
      <c r="Q30" s="55" t="s">
        <v>246</v>
      </c>
      <c r="R30" s="28"/>
      <c r="S30" s="28"/>
      <c r="T30" s="28"/>
      <c r="U30" s="59">
        <v>6</v>
      </c>
      <c r="V30" s="59">
        <v>8</v>
      </c>
      <c r="W30" s="55" t="s">
        <v>214</v>
      </c>
      <c r="X30" s="55" t="s">
        <v>214</v>
      </c>
      <c r="Y30" s="55" t="s">
        <v>214</v>
      </c>
      <c r="Z30" s="55" t="s">
        <v>214</v>
      </c>
      <c r="AA30" s="93">
        <v>1</v>
      </c>
      <c r="AB30" s="108">
        <f>1/8*100</f>
        <v>12.5</v>
      </c>
      <c r="AC30" s="55" t="s">
        <v>214</v>
      </c>
      <c r="AD30" s="55" t="s">
        <v>214</v>
      </c>
      <c r="AE30" s="55" t="s">
        <v>214</v>
      </c>
      <c r="AF30" s="55" t="s">
        <v>214</v>
      </c>
      <c r="AG30" s="59"/>
      <c r="AH30" s="55" t="s">
        <v>214</v>
      </c>
      <c r="AI30" s="55" t="s">
        <v>214</v>
      </c>
      <c r="AJ30" s="55" t="s">
        <v>214</v>
      </c>
      <c r="AK30" s="55" t="s">
        <v>214</v>
      </c>
      <c r="AL30" s="59"/>
      <c r="AM30" s="55" t="s">
        <v>214</v>
      </c>
      <c r="AN30" s="55" t="s">
        <v>214</v>
      </c>
      <c r="AO30" s="55" t="s">
        <v>214</v>
      </c>
      <c r="AP30" s="55" t="s">
        <v>214</v>
      </c>
      <c r="AQ30" s="59"/>
      <c r="AR30" s="55" t="s">
        <v>572</v>
      </c>
      <c r="AS30" s="16"/>
    </row>
    <row r="31" spans="1:46" ht="75" x14ac:dyDescent="0.25">
      <c r="A31" s="110"/>
      <c r="B31" s="115"/>
      <c r="C31" s="115"/>
      <c r="D31" s="55" t="s">
        <v>362</v>
      </c>
      <c r="E31" s="55" t="s">
        <v>363</v>
      </c>
      <c r="F31" s="137" t="s">
        <v>368</v>
      </c>
      <c r="G31" s="55" t="s">
        <v>429</v>
      </c>
      <c r="H31" s="55"/>
      <c r="I31" s="55"/>
      <c r="J31" s="55" t="s">
        <v>214</v>
      </c>
      <c r="K31" s="55" t="s">
        <v>371</v>
      </c>
      <c r="L31" s="55" t="s">
        <v>430</v>
      </c>
      <c r="M31" s="55" t="s">
        <v>213</v>
      </c>
      <c r="N31" s="89" t="s">
        <v>367</v>
      </c>
      <c r="O31" s="29" t="s">
        <v>269</v>
      </c>
      <c r="P31" s="55"/>
      <c r="Q31" s="55" t="s">
        <v>246</v>
      </c>
      <c r="R31" s="28"/>
      <c r="S31" s="28"/>
      <c r="T31" s="28"/>
      <c r="U31" s="28" t="s">
        <v>296</v>
      </c>
      <c r="V31" s="28">
        <v>0.95</v>
      </c>
      <c r="W31" s="55" t="s">
        <v>214</v>
      </c>
      <c r="X31" s="55" t="s">
        <v>214</v>
      </c>
      <c r="Y31" s="55" t="s">
        <v>214</v>
      </c>
      <c r="Z31" s="55" t="s">
        <v>214</v>
      </c>
      <c r="AA31" s="93" t="s">
        <v>569</v>
      </c>
      <c r="AB31" s="99">
        <v>90</v>
      </c>
      <c r="AC31" s="55" t="s">
        <v>214</v>
      </c>
      <c r="AD31" s="55" t="s">
        <v>214</v>
      </c>
      <c r="AE31" s="55" t="s">
        <v>214</v>
      </c>
      <c r="AF31" s="55" t="s">
        <v>214</v>
      </c>
      <c r="AG31" s="59"/>
      <c r="AH31" s="55" t="s">
        <v>214</v>
      </c>
      <c r="AI31" s="55" t="s">
        <v>214</v>
      </c>
      <c r="AJ31" s="55" t="s">
        <v>214</v>
      </c>
      <c r="AK31" s="55" t="s">
        <v>214</v>
      </c>
      <c r="AL31" s="59"/>
      <c r="AM31" s="55" t="s">
        <v>214</v>
      </c>
      <c r="AN31" s="55" t="s">
        <v>214</v>
      </c>
      <c r="AO31" s="55" t="s">
        <v>214</v>
      </c>
      <c r="AP31" s="55" t="s">
        <v>214</v>
      </c>
      <c r="AQ31" s="59"/>
      <c r="AR31" s="55" t="s">
        <v>534</v>
      </c>
      <c r="AS31" s="26"/>
    </row>
    <row r="32" spans="1:46" ht="75" x14ac:dyDescent="0.25">
      <c r="A32" s="110"/>
      <c r="B32" s="115"/>
      <c r="C32" s="115"/>
      <c r="D32" s="55" t="s">
        <v>362</v>
      </c>
      <c r="E32" s="55" t="s">
        <v>363</v>
      </c>
      <c r="F32" s="137" t="s">
        <v>369</v>
      </c>
      <c r="G32" s="55" t="s">
        <v>431</v>
      </c>
      <c r="H32" s="55"/>
      <c r="I32" s="55"/>
      <c r="J32" s="55" t="s">
        <v>214</v>
      </c>
      <c r="K32" s="55" t="s">
        <v>372</v>
      </c>
      <c r="L32" s="55" t="s">
        <v>432</v>
      </c>
      <c r="M32" s="55" t="s">
        <v>213</v>
      </c>
      <c r="N32" s="53" t="s">
        <v>367</v>
      </c>
      <c r="O32" s="29" t="s">
        <v>269</v>
      </c>
      <c r="P32" s="55"/>
      <c r="Q32" s="55" t="s">
        <v>246</v>
      </c>
      <c r="R32" s="28"/>
      <c r="S32" s="28"/>
      <c r="T32" s="28"/>
      <c r="U32" s="28" t="s">
        <v>296</v>
      </c>
      <c r="V32" s="28">
        <v>0.95</v>
      </c>
      <c r="W32" s="55" t="s">
        <v>214</v>
      </c>
      <c r="X32" s="55" t="s">
        <v>214</v>
      </c>
      <c r="Y32" s="55" t="s">
        <v>214</v>
      </c>
      <c r="Z32" s="55" t="s">
        <v>214</v>
      </c>
      <c r="AA32" s="59" t="s">
        <v>554</v>
      </c>
      <c r="AB32" s="99">
        <v>85</v>
      </c>
      <c r="AC32" s="55" t="s">
        <v>214</v>
      </c>
      <c r="AD32" s="55" t="s">
        <v>214</v>
      </c>
      <c r="AE32" s="55" t="s">
        <v>214</v>
      </c>
      <c r="AF32" s="55" t="s">
        <v>214</v>
      </c>
      <c r="AG32" s="59"/>
      <c r="AH32" s="55" t="s">
        <v>214</v>
      </c>
      <c r="AI32" s="55" t="s">
        <v>214</v>
      </c>
      <c r="AJ32" s="55" t="s">
        <v>214</v>
      </c>
      <c r="AK32" s="55" t="s">
        <v>214</v>
      </c>
      <c r="AL32" s="59"/>
      <c r="AM32" s="55" t="s">
        <v>214</v>
      </c>
      <c r="AN32" s="55" t="s">
        <v>214</v>
      </c>
      <c r="AO32" s="55" t="s">
        <v>214</v>
      </c>
      <c r="AP32" s="55" t="s">
        <v>214</v>
      </c>
      <c r="AQ32" s="59"/>
      <c r="AR32" s="55" t="s">
        <v>567</v>
      </c>
      <c r="AS32" s="26"/>
    </row>
    <row r="33" spans="1:45" ht="75" x14ac:dyDescent="0.25">
      <c r="A33" s="110"/>
      <c r="B33" s="116"/>
      <c r="C33" s="116"/>
      <c r="D33" s="55" t="s">
        <v>362</v>
      </c>
      <c r="E33" s="55" t="s">
        <v>363</v>
      </c>
      <c r="F33" s="137" t="s">
        <v>370</v>
      </c>
      <c r="G33" s="55" t="s">
        <v>433</v>
      </c>
      <c r="H33" s="55"/>
      <c r="I33" s="55"/>
      <c r="J33" s="55" t="s">
        <v>214</v>
      </c>
      <c r="K33" s="55" t="s">
        <v>434</v>
      </c>
      <c r="L33" s="55" t="s">
        <v>435</v>
      </c>
      <c r="M33" s="55" t="s">
        <v>213</v>
      </c>
      <c r="N33" s="89" t="s">
        <v>367</v>
      </c>
      <c r="O33" s="29" t="s">
        <v>269</v>
      </c>
      <c r="P33" s="55"/>
      <c r="Q33" s="55" t="s">
        <v>246</v>
      </c>
      <c r="R33" s="28"/>
      <c r="S33" s="28"/>
      <c r="T33" s="28"/>
      <c r="U33" s="28" t="s">
        <v>296</v>
      </c>
      <c r="V33" s="28">
        <v>1</v>
      </c>
      <c r="W33" s="55" t="s">
        <v>214</v>
      </c>
      <c r="X33" s="55" t="s">
        <v>214</v>
      </c>
      <c r="Y33" s="55" t="s">
        <v>214</v>
      </c>
      <c r="Z33" s="55" t="s">
        <v>214</v>
      </c>
      <c r="AA33" s="92">
        <v>0.4</v>
      </c>
      <c r="AB33" s="109">
        <v>0.4</v>
      </c>
      <c r="AC33" s="55" t="s">
        <v>214</v>
      </c>
      <c r="AD33" s="55" t="s">
        <v>214</v>
      </c>
      <c r="AE33" s="55" t="s">
        <v>214</v>
      </c>
      <c r="AF33" s="55" t="s">
        <v>214</v>
      </c>
      <c r="AG33" s="59"/>
      <c r="AH33" s="55" t="s">
        <v>214</v>
      </c>
      <c r="AI33" s="55" t="s">
        <v>214</v>
      </c>
      <c r="AJ33" s="55" t="s">
        <v>214</v>
      </c>
      <c r="AK33" s="55" t="s">
        <v>214</v>
      </c>
      <c r="AL33" s="59"/>
      <c r="AM33" s="55" t="s">
        <v>214</v>
      </c>
      <c r="AN33" s="55" t="s">
        <v>214</v>
      </c>
      <c r="AO33" s="55" t="s">
        <v>214</v>
      </c>
      <c r="AP33" s="55" t="s">
        <v>214</v>
      </c>
      <c r="AQ33" s="59"/>
      <c r="AR33" s="55" t="s">
        <v>568</v>
      </c>
    </row>
    <row r="34" spans="1:45" s="16" customFormat="1" ht="180" x14ac:dyDescent="0.25">
      <c r="A34" s="110"/>
      <c r="B34" s="55" t="s">
        <v>291</v>
      </c>
      <c r="C34" s="55" t="s">
        <v>22</v>
      </c>
      <c r="D34" s="55" t="s">
        <v>72</v>
      </c>
      <c r="E34" s="55" t="s">
        <v>73</v>
      </c>
      <c r="F34" s="137" t="s">
        <v>309</v>
      </c>
      <c r="G34" s="55" t="s">
        <v>235</v>
      </c>
      <c r="H34" s="55" t="s">
        <v>214</v>
      </c>
      <c r="I34" s="55" t="s">
        <v>214</v>
      </c>
      <c r="J34" s="55"/>
      <c r="K34" s="55" t="s">
        <v>74</v>
      </c>
      <c r="L34" s="55" t="s">
        <v>75</v>
      </c>
      <c r="M34" s="55" t="s">
        <v>213</v>
      </c>
      <c r="N34" s="55" t="s">
        <v>285</v>
      </c>
      <c r="O34" s="29" t="s">
        <v>270</v>
      </c>
      <c r="P34" s="55"/>
      <c r="Q34" s="55" t="s">
        <v>246</v>
      </c>
      <c r="R34" s="28">
        <v>1</v>
      </c>
      <c r="S34" s="28">
        <v>1</v>
      </c>
      <c r="T34" s="28">
        <v>1</v>
      </c>
      <c r="U34" s="51">
        <v>1</v>
      </c>
      <c r="V34" s="59">
        <v>1</v>
      </c>
      <c r="W34" s="55" t="s">
        <v>214</v>
      </c>
      <c r="X34" s="55" t="s">
        <v>214</v>
      </c>
      <c r="Y34" s="55" t="s">
        <v>214</v>
      </c>
      <c r="Z34" s="55" t="s">
        <v>214</v>
      </c>
      <c r="AA34" s="74">
        <v>1</v>
      </c>
      <c r="AB34" s="74">
        <v>100</v>
      </c>
      <c r="AC34" s="55" t="s">
        <v>214</v>
      </c>
      <c r="AD34" s="55" t="s">
        <v>214</v>
      </c>
      <c r="AE34" s="55" t="s">
        <v>214</v>
      </c>
      <c r="AF34" s="55" t="s">
        <v>214</v>
      </c>
      <c r="AG34" s="74">
        <v>1</v>
      </c>
      <c r="AH34" s="55" t="s">
        <v>214</v>
      </c>
      <c r="AI34" s="55" t="s">
        <v>214</v>
      </c>
      <c r="AJ34" s="55" t="s">
        <v>214</v>
      </c>
      <c r="AK34" s="55" t="s">
        <v>214</v>
      </c>
      <c r="AL34" s="74">
        <v>1</v>
      </c>
      <c r="AM34" s="55" t="s">
        <v>214</v>
      </c>
      <c r="AN34" s="55" t="s">
        <v>214</v>
      </c>
      <c r="AO34" s="55" t="s">
        <v>214</v>
      </c>
      <c r="AP34" s="55" t="s">
        <v>214</v>
      </c>
      <c r="AQ34" s="74">
        <v>1</v>
      </c>
      <c r="AR34" s="55"/>
    </row>
    <row r="35" spans="1:45" ht="150" x14ac:dyDescent="0.25">
      <c r="A35" s="110" t="s">
        <v>283</v>
      </c>
      <c r="B35" s="55">
        <v>3.1</v>
      </c>
      <c r="C35" s="55" t="s">
        <v>293</v>
      </c>
      <c r="D35" s="55" t="s">
        <v>24</v>
      </c>
      <c r="E35" s="55" t="s">
        <v>436</v>
      </c>
      <c r="F35" s="137" t="s">
        <v>25</v>
      </c>
      <c r="G35" s="55" t="s">
        <v>437</v>
      </c>
      <c r="H35" s="55" t="s">
        <v>214</v>
      </c>
      <c r="I35" s="55" t="s">
        <v>214</v>
      </c>
      <c r="J35" s="55" t="s">
        <v>214</v>
      </c>
      <c r="K35" s="55" t="s">
        <v>26</v>
      </c>
      <c r="L35" s="55" t="s">
        <v>27</v>
      </c>
      <c r="M35" s="55" t="s">
        <v>141</v>
      </c>
      <c r="N35" s="53" t="s">
        <v>305</v>
      </c>
      <c r="O35" s="55" t="s">
        <v>269</v>
      </c>
      <c r="P35" s="55" t="s">
        <v>214</v>
      </c>
      <c r="Q35" s="55" t="s">
        <v>247</v>
      </c>
      <c r="R35" s="45">
        <f>1400/2193</f>
        <v>0.63839489284085726</v>
      </c>
      <c r="S35" s="45">
        <v>0.08</v>
      </c>
      <c r="T35" s="45">
        <v>0.08</v>
      </c>
      <c r="U35" s="37" t="s">
        <v>286</v>
      </c>
      <c r="V35" s="45" t="s">
        <v>331</v>
      </c>
      <c r="W35" s="27">
        <v>79</v>
      </c>
      <c r="X35" s="27">
        <v>117</v>
      </c>
      <c r="Y35" s="27">
        <v>36</v>
      </c>
      <c r="Z35" s="27">
        <v>172</v>
      </c>
      <c r="AA35" s="27" t="s">
        <v>545</v>
      </c>
      <c r="AB35" s="101">
        <f>404/536*100</f>
        <v>75.373134328358205</v>
      </c>
      <c r="AC35" s="45"/>
      <c r="AD35" s="45"/>
      <c r="AE35" s="45"/>
      <c r="AF35" s="45"/>
      <c r="AG35" s="45"/>
      <c r="AH35" s="75"/>
      <c r="AI35" s="75"/>
      <c r="AJ35" s="75"/>
      <c r="AK35" s="75"/>
      <c r="AL35" s="28"/>
      <c r="AM35" s="28"/>
      <c r="AN35" s="28"/>
      <c r="AO35" s="28"/>
      <c r="AP35" s="45"/>
      <c r="AQ35" s="45"/>
      <c r="AR35" s="55" t="s">
        <v>546</v>
      </c>
      <c r="AS35" s="17"/>
    </row>
    <row r="36" spans="1:45" ht="210" x14ac:dyDescent="0.25">
      <c r="A36" s="110"/>
      <c r="B36" s="55"/>
      <c r="C36" s="55"/>
      <c r="D36" s="55" t="s">
        <v>76</v>
      </c>
      <c r="E36" s="55" t="s">
        <v>77</v>
      </c>
      <c r="F36" s="137" t="s">
        <v>78</v>
      </c>
      <c r="G36" s="55" t="s">
        <v>438</v>
      </c>
      <c r="H36" s="55" t="s">
        <v>214</v>
      </c>
      <c r="I36" s="55" t="s">
        <v>214</v>
      </c>
      <c r="J36" s="55" t="s">
        <v>214</v>
      </c>
      <c r="K36" s="55" t="s">
        <v>79</v>
      </c>
      <c r="L36" s="55" t="s">
        <v>439</v>
      </c>
      <c r="M36" s="55" t="s">
        <v>141</v>
      </c>
      <c r="N36" s="53" t="s">
        <v>305</v>
      </c>
      <c r="O36" s="29" t="s">
        <v>269</v>
      </c>
      <c r="P36" s="55"/>
      <c r="Q36" s="55" t="s">
        <v>247</v>
      </c>
      <c r="R36" s="55">
        <v>15</v>
      </c>
      <c r="S36" s="27" t="s">
        <v>262</v>
      </c>
      <c r="T36" s="27" t="s">
        <v>262</v>
      </c>
      <c r="U36" s="40" t="s">
        <v>289</v>
      </c>
      <c r="V36" s="27">
        <v>16</v>
      </c>
      <c r="W36" s="55" t="s">
        <v>214</v>
      </c>
      <c r="X36" s="55" t="s">
        <v>214</v>
      </c>
      <c r="Y36" s="55" t="s">
        <v>214</v>
      </c>
      <c r="Z36" s="55" t="s">
        <v>214</v>
      </c>
      <c r="AA36" s="96" t="s">
        <v>574</v>
      </c>
      <c r="AB36" s="101">
        <f>9/16*100</f>
        <v>56.25</v>
      </c>
      <c r="AC36" s="55" t="s">
        <v>214</v>
      </c>
      <c r="AD36" s="55" t="s">
        <v>214</v>
      </c>
      <c r="AE36" s="55" t="s">
        <v>214</v>
      </c>
      <c r="AF36" s="55" t="s">
        <v>214</v>
      </c>
      <c r="AG36" s="27"/>
      <c r="AH36" s="55" t="s">
        <v>214</v>
      </c>
      <c r="AI36" s="55" t="s">
        <v>214</v>
      </c>
      <c r="AJ36" s="55" t="s">
        <v>214</v>
      </c>
      <c r="AK36" s="55" t="s">
        <v>214</v>
      </c>
      <c r="AL36" s="28"/>
      <c r="AM36" s="55" t="s">
        <v>214</v>
      </c>
      <c r="AN36" s="55" t="s">
        <v>214</v>
      </c>
      <c r="AO36" s="55" t="s">
        <v>214</v>
      </c>
      <c r="AP36" s="55" t="s">
        <v>214</v>
      </c>
      <c r="AQ36" s="55"/>
      <c r="AR36" s="55" t="s">
        <v>560</v>
      </c>
    </row>
    <row r="37" spans="1:45" s="16" customFormat="1" ht="60" x14ac:dyDescent="0.25">
      <c r="A37" s="110"/>
      <c r="B37" s="110">
        <v>3.3</v>
      </c>
      <c r="C37" s="110" t="s">
        <v>140</v>
      </c>
      <c r="D37" s="55" t="s">
        <v>80</v>
      </c>
      <c r="E37" s="55" t="s">
        <v>81</v>
      </c>
      <c r="F37" s="137" t="s">
        <v>310</v>
      </c>
      <c r="G37" s="55" t="s">
        <v>440</v>
      </c>
      <c r="H37" s="55" t="s">
        <v>214</v>
      </c>
      <c r="I37" s="55"/>
      <c r="J37" s="55" t="s">
        <v>214</v>
      </c>
      <c r="K37" s="55" t="s">
        <v>441</v>
      </c>
      <c r="L37" s="55" t="s">
        <v>442</v>
      </c>
      <c r="M37" s="64" t="s">
        <v>232</v>
      </c>
      <c r="N37" s="55" t="s">
        <v>230</v>
      </c>
      <c r="O37" s="29" t="s">
        <v>270</v>
      </c>
      <c r="P37" s="55"/>
      <c r="Q37" s="55" t="s">
        <v>246</v>
      </c>
      <c r="R37" s="28">
        <v>1</v>
      </c>
      <c r="S37" s="28">
        <v>1</v>
      </c>
      <c r="T37" s="28">
        <v>1</v>
      </c>
      <c r="U37" s="51">
        <v>1</v>
      </c>
      <c r="V37" s="59">
        <v>1</v>
      </c>
      <c r="W37" s="55" t="s">
        <v>214</v>
      </c>
      <c r="X37" s="55" t="s">
        <v>214</v>
      </c>
      <c r="Y37" s="55" t="s">
        <v>214</v>
      </c>
      <c r="Z37" s="55" t="s">
        <v>214</v>
      </c>
      <c r="AA37" s="74">
        <v>1</v>
      </c>
      <c r="AB37" s="74">
        <v>100</v>
      </c>
      <c r="AC37" s="55" t="s">
        <v>214</v>
      </c>
      <c r="AD37" s="55" t="s">
        <v>214</v>
      </c>
      <c r="AE37" s="55" t="s">
        <v>214</v>
      </c>
      <c r="AF37" s="55" t="s">
        <v>214</v>
      </c>
      <c r="AG37" s="74">
        <v>1</v>
      </c>
      <c r="AH37" s="55" t="s">
        <v>214</v>
      </c>
      <c r="AI37" s="55" t="s">
        <v>214</v>
      </c>
      <c r="AJ37" s="55" t="s">
        <v>214</v>
      </c>
      <c r="AK37" s="55" t="s">
        <v>214</v>
      </c>
      <c r="AL37" s="74">
        <v>1</v>
      </c>
      <c r="AM37" s="55" t="s">
        <v>214</v>
      </c>
      <c r="AN37" s="55" t="s">
        <v>214</v>
      </c>
      <c r="AO37" s="55" t="s">
        <v>214</v>
      </c>
      <c r="AP37" s="55" t="s">
        <v>214</v>
      </c>
      <c r="AQ37" s="74">
        <v>1</v>
      </c>
      <c r="AR37" s="55"/>
    </row>
    <row r="38" spans="1:45" ht="75" x14ac:dyDescent="0.25">
      <c r="A38" s="110"/>
      <c r="B38" s="110"/>
      <c r="C38" s="110"/>
      <c r="D38" s="55" t="s">
        <v>28</v>
      </c>
      <c r="E38" s="55" t="s">
        <v>29</v>
      </c>
      <c r="F38" s="137" t="s">
        <v>82</v>
      </c>
      <c r="G38" s="55" t="s">
        <v>443</v>
      </c>
      <c r="H38" s="55" t="s">
        <v>214</v>
      </c>
      <c r="I38" s="55"/>
      <c r="J38" s="55" t="s">
        <v>214</v>
      </c>
      <c r="K38" s="55" t="s">
        <v>83</v>
      </c>
      <c r="L38" s="55" t="s">
        <v>218</v>
      </c>
      <c r="M38" s="55" t="s">
        <v>141</v>
      </c>
      <c r="N38" s="53" t="s">
        <v>306</v>
      </c>
      <c r="O38" s="55" t="s">
        <v>272</v>
      </c>
      <c r="P38" s="55" t="s">
        <v>214</v>
      </c>
      <c r="Q38" s="55" t="s">
        <v>247</v>
      </c>
      <c r="R38" s="55">
        <v>300</v>
      </c>
      <c r="S38" s="55">
        <v>330</v>
      </c>
      <c r="T38" s="55">
        <v>350</v>
      </c>
      <c r="U38" s="35">
        <v>88</v>
      </c>
      <c r="V38" s="55">
        <v>335</v>
      </c>
      <c r="W38" s="55">
        <v>34</v>
      </c>
      <c r="X38" s="55">
        <v>22</v>
      </c>
      <c r="Y38" s="55">
        <v>8</v>
      </c>
      <c r="Z38" s="55">
        <v>66</v>
      </c>
      <c r="AA38" s="55">
        <v>130</v>
      </c>
      <c r="AB38" s="103">
        <f>130/335*100</f>
        <v>38.805970149253731</v>
      </c>
      <c r="AC38" s="55"/>
      <c r="AD38" s="55"/>
      <c r="AE38" s="55"/>
      <c r="AF38" s="55"/>
      <c r="AG38" s="55"/>
      <c r="AH38" s="55"/>
      <c r="AI38" s="55"/>
      <c r="AJ38" s="55"/>
      <c r="AK38" s="55"/>
      <c r="AL38" s="55"/>
      <c r="AM38" s="55"/>
      <c r="AN38" s="55"/>
      <c r="AO38" s="55"/>
      <c r="AP38" s="55"/>
      <c r="AQ38" s="55"/>
      <c r="AR38" s="87" t="s">
        <v>547</v>
      </c>
      <c r="AS38" s="17"/>
    </row>
    <row r="39" spans="1:45" s="16" customFormat="1" ht="45" x14ac:dyDescent="0.25">
      <c r="A39" s="110"/>
      <c r="B39" s="110" t="s">
        <v>219</v>
      </c>
      <c r="C39" s="110" t="s">
        <v>157</v>
      </c>
      <c r="D39" s="55" t="s">
        <v>84</v>
      </c>
      <c r="E39" s="55" t="s">
        <v>85</v>
      </c>
      <c r="F39" s="137" t="s">
        <v>325</v>
      </c>
      <c r="G39" s="55" t="s">
        <v>236</v>
      </c>
      <c r="H39" s="55" t="s">
        <v>214</v>
      </c>
      <c r="I39" s="55"/>
      <c r="J39" s="55"/>
      <c r="K39" s="55" t="s">
        <v>325</v>
      </c>
      <c r="L39" s="55" t="s">
        <v>444</v>
      </c>
      <c r="M39" s="55" t="s">
        <v>232</v>
      </c>
      <c r="N39" s="55" t="s">
        <v>230</v>
      </c>
      <c r="O39" s="55" t="s">
        <v>270</v>
      </c>
      <c r="P39" s="55"/>
      <c r="Q39" s="55" t="s">
        <v>246</v>
      </c>
      <c r="R39" s="28">
        <v>1</v>
      </c>
      <c r="S39" s="28">
        <v>1</v>
      </c>
      <c r="T39" s="28">
        <v>1</v>
      </c>
      <c r="U39" s="51">
        <v>1</v>
      </c>
      <c r="V39" s="59">
        <v>1</v>
      </c>
      <c r="W39" s="55" t="s">
        <v>214</v>
      </c>
      <c r="X39" s="55" t="s">
        <v>214</v>
      </c>
      <c r="Y39" s="55" t="s">
        <v>214</v>
      </c>
      <c r="Z39" s="55" t="s">
        <v>214</v>
      </c>
      <c r="AA39" s="74">
        <v>1</v>
      </c>
      <c r="AB39" s="74">
        <v>100</v>
      </c>
      <c r="AC39" s="55" t="s">
        <v>214</v>
      </c>
      <c r="AD39" s="55" t="s">
        <v>214</v>
      </c>
      <c r="AE39" s="55" t="s">
        <v>214</v>
      </c>
      <c r="AF39" s="55" t="s">
        <v>214</v>
      </c>
      <c r="AG39" s="74">
        <v>1</v>
      </c>
      <c r="AH39" s="55" t="s">
        <v>214</v>
      </c>
      <c r="AI39" s="55" t="s">
        <v>214</v>
      </c>
      <c r="AJ39" s="55" t="s">
        <v>214</v>
      </c>
      <c r="AK39" s="55" t="s">
        <v>214</v>
      </c>
      <c r="AL39" s="74">
        <v>1</v>
      </c>
      <c r="AM39" s="55" t="s">
        <v>214</v>
      </c>
      <c r="AN39" s="55" t="s">
        <v>214</v>
      </c>
      <c r="AO39" s="55" t="s">
        <v>214</v>
      </c>
      <c r="AP39" s="55" t="s">
        <v>214</v>
      </c>
      <c r="AQ39" s="74">
        <v>1</v>
      </c>
      <c r="AR39" s="55"/>
    </row>
    <row r="40" spans="1:45" s="16" customFormat="1" ht="45" x14ac:dyDescent="0.25">
      <c r="A40" s="110"/>
      <c r="B40" s="110"/>
      <c r="C40" s="110"/>
      <c r="D40" s="55" t="s">
        <v>86</v>
      </c>
      <c r="E40" s="55" t="s">
        <v>87</v>
      </c>
      <c r="F40" s="137" t="s">
        <v>311</v>
      </c>
      <c r="G40" s="55" t="s">
        <v>237</v>
      </c>
      <c r="H40" s="55" t="s">
        <v>214</v>
      </c>
      <c r="I40" s="55"/>
      <c r="J40" s="55"/>
      <c r="K40" s="55" t="s">
        <v>311</v>
      </c>
      <c r="L40" s="55" t="s">
        <v>445</v>
      </c>
      <c r="M40" s="55" t="s">
        <v>232</v>
      </c>
      <c r="N40" s="55" t="s">
        <v>230</v>
      </c>
      <c r="O40" s="55" t="s">
        <v>270</v>
      </c>
      <c r="P40" s="55"/>
      <c r="Q40" s="55" t="s">
        <v>246</v>
      </c>
      <c r="R40" s="28">
        <v>1</v>
      </c>
      <c r="S40" s="28">
        <v>1</v>
      </c>
      <c r="T40" s="28">
        <v>1</v>
      </c>
      <c r="U40" s="51">
        <v>1</v>
      </c>
      <c r="V40" s="59">
        <v>1</v>
      </c>
      <c r="W40" s="55" t="s">
        <v>214</v>
      </c>
      <c r="X40" s="55" t="s">
        <v>214</v>
      </c>
      <c r="Y40" s="55" t="s">
        <v>214</v>
      </c>
      <c r="Z40" s="55" t="s">
        <v>214</v>
      </c>
      <c r="AA40" s="74">
        <v>1</v>
      </c>
      <c r="AB40" s="74">
        <v>100</v>
      </c>
      <c r="AC40" s="55" t="s">
        <v>214</v>
      </c>
      <c r="AD40" s="55" t="s">
        <v>214</v>
      </c>
      <c r="AE40" s="55" t="s">
        <v>214</v>
      </c>
      <c r="AF40" s="55" t="s">
        <v>214</v>
      </c>
      <c r="AG40" s="74">
        <v>1</v>
      </c>
      <c r="AH40" s="55" t="s">
        <v>214</v>
      </c>
      <c r="AI40" s="55" t="s">
        <v>214</v>
      </c>
      <c r="AJ40" s="55" t="s">
        <v>214</v>
      </c>
      <c r="AK40" s="55" t="s">
        <v>214</v>
      </c>
      <c r="AL40" s="74">
        <v>1</v>
      </c>
      <c r="AM40" s="55" t="s">
        <v>214</v>
      </c>
      <c r="AN40" s="55" t="s">
        <v>214</v>
      </c>
      <c r="AO40" s="55" t="s">
        <v>214</v>
      </c>
      <c r="AP40" s="55" t="s">
        <v>214</v>
      </c>
      <c r="AQ40" s="74">
        <v>1</v>
      </c>
      <c r="AR40" s="55"/>
    </row>
    <row r="41" spans="1:45" ht="60" x14ac:dyDescent="0.25">
      <c r="A41" s="110" t="s">
        <v>158</v>
      </c>
      <c r="B41" s="117">
        <v>4.0999999999999996</v>
      </c>
      <c r="C41" s="110" t="s">
        <v>159</v>
      </c>
      <c r="D41" s="55" t="s">
        <v>88</v>
      </c>
      <c r="E41" s="55" t="s">
        <v>147</v>
      </c>
      <c r="F41" s="137" t="s">
        <v>196</v>
      </c>
      <c r="G41" s="55" t="s">
        <v>446</v>
      </c>
      <c r="H41" s="55" t="s">
        <v>214</v>
      </c>
      <c r="I41" s="55"/>
      <c r="J41" s="55" t="s">
        <v>214</v>
      </c>
      <c r="K41" s="55" t="s">
        <v>89</v>
      </c>
      <c r="L41" s="55" t="s">
        <v>220</v>
      </c>
      <c r="M41" s="55" t="s">
        <v>307</v>
      </c>
      <c r="N41" s="53" t="s">
        <v>302</v>
      </c>
      <c r="O41" s="55" t="s">
        <v>272</v>
      </c>
      <c r="P41" s="55" t="s">
        <v>214</v>
      </c>
      <c r="Q41" s="45" t="s">
        <v>246</v>
      </c>
      <c r="R41" s="45">
        <v>0.04</v>
      </c>
      <c r="S41" s="28">
        <v>0.05</v>
      </c>
      <c r="T41" s="28">
        <v>0</v>
      </c>
      <c r="U41" s="51" t="s">
        <v>355</v>
      </c>
      <c r="V41" s="28" t="s">
        <v>447</v>
      </c>
      <c r="W41" s="59"/>
      <c r="X41" s="59"/>
      <c r="Y41" s="28"/>
      <c r="Z41" s="59"/>
      <c r="AA41" s="75">
        <v>0</v>
      </c>
      <c r="AB41" s="74">
        <v>100</v>
      </c>
      <c r="AC41" s="28"/>
      <c r="AD41" s="28"/>
      <c r="AE41" s="28"/>
      <c r="AF41" s="28"/>
      <c r="AG41" s="28"/>
      <c r="AH41" s="28"/>
      <c r="AI41" s="28"/>
      <c r="AJ41" s="28"/>
      <c r="AK41" s="28"/>
      <c r="AL41" s="28"/>
      <c r="AM41" s="28"/>
      <c r="AN41" s="28"/>
      <c r="AO41" s="28"/>
      <c r="AP41" s="28"/>
      <c r="AQ41" s="28"/>
      <c r="AR41" s="55" t="s">
        <v>557</v>
      </c>
      <c r="AS41" s="17"/>
    </row>
    <row r="42" spans="1:45" ht="75" x14ac:dyDescent="0.25">
      <c r="A42" s="110"/>
      <c r="B42" s="117"/>
      <c r="C42" s="110"/>
      <c r="D42" s="55" t="s">
        <v>90</v>
      </c>
      <c r="E42" s="55" t="s">
        <v>146</v>
      </c>
      <c r="F42" s="137" t="s">
        <v>91</v>
      </c>
      <c r="G42" s="55" t="s">
        <v>448</v>
      </c>
      <c r="H42" s="55" t="s">
        <v>214</v>
      </c>
      <c r="I42" s="55"/>
      <c r="J42" s="55" t="s">
        <v>214</v>
      </c>
      <c r="K42" s="55" t="s">
        <v>92</v>
      </c>
      <c r="L42" s="55" t="s">
        <v>221</v>
      </c>
      <c r="M42" s="55" t="s">
        <v>307</v>
      </c>
      <c r="N42" s="55" t="s">
        <v>302</v>
      </c>
      <c r="O42" s="55" t="s">
        <v>272</v>
      </c>
      <c r="P42" s="55" t="s">
        <v>214</v>
      </c>
      <c r="Q42" s="55" t="s">
        <v>246</v>
      </c>
      <c r="R42" s="55">
        <v>1</v>
      </c>
      <c r="S42" s="55">
        <v>2</v>
      </c>
      <c r="T42" s="55">
        <v>3</v>
      </c>
      <c r="U42" s="34">
        <v>3</v>
      </c>
      <c r="V42" s="55">
        <v>4</v>
      </c>
      <c r="W42" s="55"/>
      <c r="X42" s="55">
        <v>1</v>
      </c>
      <c r="Y42" s="55"/>
      <c r="Z42" s="55">
        <v>2</v>
      </c>
      <c r="AA42" s="55">
        <v>3</v>
      </c>
      <c r="AB42" s="89">
        <f>3/4*100</f>
        <v>75</v>
      </c>
      <c r="AC42" s="55"/>
      <c r="AD42" s="55"/>
      <c r="AE42" s="55"/>
      <c r="AF42" s="55"/>
      <c r="AG42" s="55"/>
      <c r="AH42" s="55"/>
      <c r="AI42" s="55"/>
      <c r="AJ42" s="55"/>
      <c r="AK42" s="55"/>
      <c r="AL42" s="55"/>
      <c r="AM42" s="55"/>
      <c r="AN42" s="55"/>
      <c r="AO42" s="55"/>
      <c r="AP42" s="55"/>
      <c r="AQ42" s="55"/>
      <c r="AR42" s="55" t="s">
        <v>536</v>
      </c>
      <c r="AS42" s="17"/>
    </row>
    <row r="43" spans="1:45" ht="107.25" customHeight="1" x14ac:dyDescent="0.25">
      <c r="A43" s="110"/>
      <c r="B43" s="117"/>
      <c r="C43" s="110"/>
      <c r="D43" s="55" t="s">
        <v>93</v>
      </c>
      <c r="E43" s="55" t="s">
        <v>94</v>
      </c>
      <c r="F43" s="137" t="s">
        <v>95</v>
      </c>
      <c r="G43" s="53" t="s">
        <v>527</v>
      </c>
      <c r="H43" s="55" t="s">
        <v>214</v>
      </c>
      <c r="I43" s="55" t="s">
        <v>214</v>
      </c>
      <c r="J43" s="55" t="s">
        <v>214</v>
      </c>
      <c r="K43" s="55" t="s">
        <v>96</v>
      </c>
      <c r="L43" s="55" t="s">
        <v>222</v>
      </c>
      <c r="M43" s="55" t="s">
        <v>307</v>
      </c>
      <c r="N43" s="55" t="s">
        <v>304</v>
      </c>
      <c r="O43" s="29" t="s">
        <v>269</v>
      </c>
      <c r="P43" s="29" t="s">
        <v>214</v>
      </c>
      <c r="Q43" s="55" t="s">
        <v>247</v>
      </c>
      <c r="R43" s="55">
        <v>174</v>
      </c>
      <c r="S43" s="55">
        <v>201</v>
      </c>
      <c r="T43" s="55">
        <v>220</v>
      </c>
      <c r="U43" s="34">
        <f>179+41</f>
        <v>220</v>
      </c>
      <c r="V43" s="55" t="s">
        <v>449</v>
      </c>
      <c r="W43" s="55">
        <v>0</v>
      </c>
      <c r="X43" s="55">
        <v>0</v>
      </c>
      <c r="Y43" s="55">
        <v>0</v>
      </c>
      <c r="Z43" s="55">
        <v>3</v>
      </c>
      <c r="AA43" s="55" t="s">
        <v>555</v>
      </c>
      <c r="AB43" s="103">
        <f>3/393*100</f>
        <v>0.76335877862595414</v>
      </c>
      <c r="AC43" s="55"/>
      <c r="AD43" s="55"/>
      <c r="AE43" s="55"/>
      <c r="AF43" s="55"/>
      <c r="AG43" s="55"/>
      <c r="AH43" s="55"/>
      <c r="AI43" s="55"/>
      <c r="AJ43" s="55"/>
      <c r="AK43" s="55"/>
      <c r="AL43" s="55"/>
      <c r="AM43" s="55"/>
      <c r="AN43" s="55"/>
      <c r="AO43" s="55"/>
      <c r="AP43" s="55"/>
      <c r="AQ43" s="55"/>
      <c r="AR43" s="29" t="s">
        <v>561</v>
      </c>
      <c r="AS43" s="17"/>
    </row>
    <row r="44" spans="1:45" ht="75" x14ac:dyDescent="0.25">
      <c r="A44" s="110"/>
      <c r="B44" s="55">
        <v>4.2</v>
      </c>
      <c r="C44" s="55" t="s">
        <v>160</v>
      </c>
      <c r="D44" s="55" t="s">
        <v>97</v>
      </c>
      <c r="E44" s="55" t="s">
        <v>161</v>
      </c>
      <c r="F44" s="137" t="s">
        <v>148</v>
      </c>
      <c r="G44" s="55" t="s">
        <v>450</v>
      </c>
      <c r="H44" s="55" t="s">
        <v>215</v>
      </c>
      <c r="I44" s="55"/>
      <c r="J44" s="55" t="s">
        <v>214</v>
      </c>
      <c r="K44" s="55" t="s">
        <v>98</v>
      </c>
      <c r="L44" s="55" t="s">
        <v>149</v>
      </c>
      <c r="M44" s="55" t="s">
        <v>307</v>
      </c>
      <c r="N44" s="55" t="s">
        <v>302</v>
      </c>
      <c r="O44" s="55" t="s">
        <v>272</v>
      </c>
      <c r="P44" s="29" t="s">
        <v>214</v>
      </c>
      <c r="Q44" s="55" t="s">
        <v>246</v>
      </c>
      <c r="R44" s="55">
        <v>1</v>
      </c>
      <c r="S44" s="55">
        <v>1</v>
      </c>
      <c r="T44" s="55">
        <v>1</v>
      </c>
      <c r="U44" s="34">
        <v>1</v>
      </c>
      <c r="V44" s="55">
        <v>2</v>
      </c>
      <c r="W44" s="55"/>
      <c r="X44" s="55"/>
      <c r="Y44" s="55"/>
      <c r="Z44" s="55"/>
      <c r="AA44" s="55">
        <v>0</v>
      </c>
      <c r="AB44" s="103">
        <v>0</v>
      </c>
      <c r="AC44" s="55"/>
      <c r="AD44" s="55"/>
      <c r="AE44" s="55"/>
      <c r="AF44" s="55"/>
      <c r="AG44" s="55"/>
      <c r="AH44" s="55"/>
      <c r="AI44" s="55"/>
      <c r="AJ44" s="55"/>
      <c r="AK44" s="55"/>
      <c r="AL44" s="55"/>
      <c r="AM44" s="55"/>
      <c r="AN44" s="55"/>
      <c r="AO44" s="55"/>
      <c r="AP44" s="55"/>
      <c r="AQ44" s="55"/>
      <c r="AR44" s="55" t="s">
        <v>548</v>
      </c>
      <c r="AS44" s="17"/>
    </row>
    <row r="45" spans="1:45" ht="90" x14ac:dyDescent="0.25">
      <c r="A45" s="110"/>
      <c r="B45" s="55" t="s">
        <v>223</v>
      </c>
      <c r="C45" s="55" t="s">
        <v>162</v>
      </c>
      <c r="D45" s="55" t="s">
        <v>99</v>
      </c>
      <c r="E45" s="55" t="s">
        <v>100</v>
      </c>
      <c r="F45" s="137" t="s">
        <v>312</v>
      </c>
      <c r="G45" s="55" t="s">
        <v>451</v>
      </c>
      <c r="H45" s="55" t="s">
        <v>214</v>
      </c>
      <c r="I45" s="55"/>
      <c r="J45" s="55"/>
      <c r="K45" s="55" t="s">
        <v>101</v>
      </c>
      <c r="L45" s="55">
        <v>5</v>
      </c>
      <c r="M45" s="55" t="s">
        <v>232</v>
      </c>
      <c r="N45" s="55" t="s">
        <v>230</v>
      </c>
      <c r="O45" s="29" t="s">
        <v>270</v>
      </c>
      <c r="P45" s="55"/>
      <c r="Q45" s="55" t="s">
        <v>246</v>
      </c>
      <c r="R45" s="55">
        <v>5</v>
      </c>
      <c r="S45" s="55">
        <v>5</v>
      </c>
      <c r="T45" s="55">
        <v>5</v>
      </c>
      <c r="U45" s="34">
        <v>5</v>
      </c>
      <c r="V45" s="59">
        <v>5</v>
      </c>
      <c r="W45" s="55" t="s">
        <v>214</v>
      </c>
      <c r="X45" s="55" t="s">
        <v>214</v>
      </c>
      <c r="Y45" s="55" t="s">
        <v>214</v>
      </c>
      <c r="Z45" s="55" t="s">
        <v>214</v>
      </c>
      <c r="AA45" s="34">
        <v>5</v>
      </c>
      <c r="AB45" s="34">
        <v>100</v>
      </c>
      <c r="AC45" s="55" t="s">
        <v>214</v>
      </c>
      <c r="AD45" s="55" t="s">
        <v>214</v>
      </c>
      <c r="AE45" s="55" t="s">
        <v>214</v>
      </c>
      <c r="AF45" s="55" t="s">
        <v>214</v>
      </c>
      <c r="AG45" s="34">
        <v>5</v>
      </c>
      <c r="AH45" s="55" t="s">
        <v>214</v>
      </c>
      <c r="AI45" s="55" t="s">
        <v>214</v>
      </c>
      <c r="AJ45" s="55" t="s">
        <v>214</v>
      </c>
      <c r="AK45" s="55" t="s">
        <v>214</v>
      </c>
      <c r="AL45" s="34">
        <v>5</v>
      </c>
      <c r="AM45" s="55" t="s">
        <v>214</v>
      </c>
      <c r="AN45" s="55" t="s">
        <v>214</v>
      </c>
      <c r="AO45" s="55" t="s">
        <v>214</v>
      </c>
      <c r="AP45" s="55" t="s">
        <v>214</v>
      </c>
      <c r="AQ45" s="34">
        <v>5</v>
      </c>
      <c r="AR45" s="30"/>
    </row>
    <row r="46" spans="1:45" ht="120" x14ac:dyDescent="0.25">
      <c r="A46" s="110" t="s">
        <v>163</v>
      </c>
      <c r="B46" s="117">
        <v>5.0999999999999996</v>
      </c>
      <c r="C46" s="110" t="s">
        <v>102</v>
      </c>
      <c r="D46" s="55" t="s">
        <v>103</v>
      </c>
      <c r="E46" s="55" t="s">
        <v>104</v>
      </c>
      <c r="F46" s="56" t="s">
        <v>357</v>
      </c>
      <c r="G46" s="55" t="s">
        <v>452</v>
      </c>
      <c r="H46" s="55" t="s">
        <v>214</v>
      </c>
      <c r="I46" s="55"/>
      <c r="J46" s="55" t="s">
        <v>214</v>
      </c>
      <c r="K46" s="55" t="s">
        <v>453</v>
      </c>
      <c r="L46" s="55" t="s">
        <v>454</v>
      </c>
      <c r="M46" s="55" t="s">
        <v>141</v>
      </c>
      <c r="N46" s="55" t="s">
        <v>267</v>
      </c>
      <c r="O46" s="29" t="s">
        <v>272</v>
      </c>
      <c r="P46" s="55"/>
      <c r="Q46" s="55" t="s">
        <v>246</v>
      </c>
      <c r="R46" s="28">
        <v>1</v>
      </c>
      <c r="S46" s="28">
        <v>1</v>
      </c>
      <c r="T46" s="28">
        <v>1</v>
      </c>
      <c r="U46" s="76">
        <v>0</v>
      </c>
      <c r="V46" s="59">
        <v>4</v>
      </c>
      <c r="W46" s="55" t="s">
        <v>214</v>
      </c>
      <c r="X46" s="55" t="s">
        <v>214</v>
      </c>
      <c r="Y46" s="55" t="s">
        <v>214</v>
      </c>
      <c r="Z46" s="55" t="s">
        <v>214</v>
      </c>
      <c r="AA46" s="59">
        <v>0</v>
      </c>
      <c r="AB46" s="108">
        <v>0</v>
      </c>
      <c r="AC46" s="55" t="s">
        <v>214</v>
      </c>
      <c r="AD46" s="55" t="s">
        <v>214</v>
      </c>
      <c r="AE46" s="55" t="s">
        <v>214</v>
      </c>
      <c r="AF46" s="55" t="s">
        <v>214</v>
      </c>
      <c r="AG46" s="59"/>
      <c r="AH46" s="55" t="s">
        <v>214</v>
      </c>
      <c r="AI46" s="55" t="s">
        <v>214</v>
      </c>
      <c r="AJ46" s="55" t="s">
        <v>214</v>
      </c>
      <c r="AK46" s="55" t="s">
        <v>214</v>
      </c>
      <c r="AL46" s="59"/>
      <c r="AM46" s="55" t="s">
        <v>214</v>
      </c>
      <c r="AN46" s="55" t="s">
        <v>214</v>
      </c>
      <c r="AO46" s="55" t="s">
        <v>214</v>
      </c>
      <c r="AP46" s="55" t="s">
        <v>214</v>
      </c>
      <c r="AQ46" s="59"/>
      <c r="AR46" s="55" t="s">
        <v>549</v>
      </c>
    </row>
    <row r="47" spans="1:45" ht="90" x14ac:dyDescent="0.25">
      <c r="A47" s="110"/>
      <c r="B47" s="117"/>
      <c r="C47" s="110"/>
      <c r="D47" s="55" t="s">
        <v>105</v>
      </c>
      <c r="E47" s="55" t="s">
        <v>224</v>
      </c>
      <c r="F47" s="56" t="s">
        <v>455</v>
      </c>
      <c r="G47" s="55" t="s">
        <v>456</v>
      </c>
      <c r="H47" s="55" t="s">
        <v>214</v>
      </c>
      <c r="I47" s="55"/>
      <c r="J47" s="55" t="s">
        <v>214</v>
      </c>
      <c r="K47" s="55" t="s">
        <v>457</v>
      </c>
      <c r="L47" s="55" t="s">
        <v>458</v>
      </c>
      <c r="M47" s="55" t="s">
        <v>141</v>
      </c>
      <c r="N47" s="53" t="s">
        <v>267</v>
      </c>
      <c r="O47" s="55" t="s">
        <v>272</v>
      </c>
      <c r="P47" s="55"/>
      <c r="Q47" s="55" t="s">
        <v>247</v>
      </c>
      <c r="R47" s="55">
        <v>3</v>
      </c>
      <c r="S47" s="55">
        <v>4</v>
      </c>
      <c r="T47" s="55">
        <v>3</v>
      </c>
      <c r="U47" s="35">
        <v>1</v>
      </c>
      <c r="V47" s="55">
        <v>3</v>
      </c>
      <c r="W47" s="55" t="s">
        <v>214</v>
      </c>
      <c r="X47" s="55" t="s">
        <v>214</v>
      </c>
      <c r="Y47" s="55" t="s">
        <v>214</v>
      </c>
      <c r="Z47" s="55" t="s">
        <v>214</v>
      </c>
      <c r="AA47" s="94">
        <v>0</v>
      </c>
      <c r="AB47" s="103">
        <v>0</v>
      </c>
      <c r="AC47" s="55" t="s">
        <v>214</v>
      </c>
      <c r="AD47" s="55" t="s">
        <v>214</v>
      </c>
      <c r="AE47" s="55" t="s">
        <v>214</v>
      </c>
      <c r="AF47" s="55" t="s">
        <v>214</v>
      </c>
      <c r="AG47" s="55"/>
      <c r="AH47" s="55" t="s">
        <v>214</v>
      </c>
      <c r="AI47" s="55" t="s">
        <v>214</v>
      </c>
      <c r="AJ47" s="55" t="s">
        <v>214</v>
      </c>
      <c r="AK47" s="55" t="s">
        <v>214</v>
      </c>
      <c r="AL47" s="55"/>
      <c r="AM47" s="55" t="s">
        <v>214</v>
      </c>
      <c r="AN47" s="55" t="s">
        <v>214</v>
      </c>
      <c r="AO47" s="55" t="s">
        <v>214</v>
      </c>
      <c r="AP47" s="55" t="s">
        <v>214</v>
      </c>
      <c r="AQ47" s="55"/>
      <c r="AR47" s="55" t="s">
        <v>562</v>
      </c>
    </row>
    <row r="48" spans="1:45" ht="90" x14ac:dyDescent="0.25">
      <c r="A48" s="110"/>
      <c r="B48" s="117"/>
      <c r="C48" s="110"/>
      <c r="D48" s="55" t="s">
        <v>106</v>
      </c>
      <c r="E48" s="55" t="s">
        <v>107</v>
      </c>
      <c r="F48" s="56" t="s">
        <v>459</v>
      </c>
      <c r="G48" s="55" t="s">
        <v>456</v>
      </c>
      <c r="H48" s="55" t="s">
        <v>214</v>
      </c>
      <c r="I48" s="55"/>
      <c r="J48" s="55" t="s">
        <v>214</v>
      </c>
      <c r="K48" s="55" t="s">
        <v>460</v>
      </c>
      <c r="L48" s="55" t="s">
        <v>461</v>
      </c>
      <c r="M48" s="55" t="s">
        <v>141</v>
      </c>
      <c r="N48" s="53" t="s">
        <v>267</v>
      </c>
      <c r="O48" s="55" t="s">
        <v>272</v>
      </c>
      <c r="P48" s="55"/>
      <c r="Q48" s="55" t="s">
        <v>247</v>
      </c>
      <c r="R48" s="55">
        <v>3</v>
      </c>
      <c r="S48" s="55">
        <v>4</v>
      </c>
      <c r="T48" s="55">
        <v>6</v>
      </c>
      <c r="U48" s="61">
        <v>4</v>
      </c>
      <c r="V48" s="55">
        <v>4</v>
      </c>
      <c r="W48" s="55" t="s">
        <v>214</v>
      </c>
      <c r="X48" s="55" t="s">
        <v>214</v>
      </c>
      <c r="Y48" s="55" t="s">
        <v>214</v>
      </c>
      <c r="Z48" s="55" t="s">
        <v>214</v>
      </c>
      <c r="AA48" s="94" t="s">
        <v>532</v>
      </c>
      <c r="AB48" s="103">
        <f>1/4*100</f>
        <v>25</v>
      </c>
      <c r="AC48" s="55" t="s">
        <v>214</v>
      </c>
      <c r="AD48" s="55" t="s">
        <v>214</v>
      </c>
      <c r="AE48" s="55" t="s">
        <v>214</v>
      </c>
      <c r="AF48" s="55" t="s">
        <v>214</v>
      </c>
      <c r="AG48" s="55"/>
      <c r="AH48" s="55" t="s">
        <v>214</v>
      </c>
      <c r="AI48" s="55" t="s">
        <v>214</v>
      </c>
      <c r="AJ48" s="55" t="s">
        <v>214</v>
      </c>
      <c r="AK48" s="55" t="s">
        <v>214</v>
      </c>
      <c r="AL48" s="55"/>
      <c r="AM48" s="55" t="s">
        <v>214</v>
      </c>
      <c r="AN48" s="55" t="s">
        <v>214</v>
      </c>
      <c r="AO48" s="55" t="s">
        <v>214</v>
      </c>
      <c r="AP48" s="55" t="s">
        <v>214</v>
      </c>
      <c r="AQ48" s="55"/>
      <c r="AR48" s="88" t="s">
        <v>563</v>
      </c>
    </row>
    <row r="49" spans="1:45" ht="105" x14ac:dyDescent="0.25">
      <c r="A49" s="110"/>
      <c r="B49" s="117"/>
      <c r="C49" s="110"/>
      <c r="D49" s="55" t="s">
        <v>108</v>
      </c>
      <c r="E49" s="55" t="s">
        <v>164</v>
      </c>
      <c r="F49" s="56" t="s">
        <v>324</v>
      </c>
      <c r="G49" s="55" t="s">
        <v>456</v>
      </c>
      <c r="H49" s="55" t="s">
        <v>214</v>
      </c>
      <c r="I49" s="55"/>
      <c r="J49" s="55" t="s">
        <v>214</v>
      </c>
      <c r="K49" s="55" t="s">
        <v>462</v>
      </c>
      <c r="L49" s="55" t="s">
        <v>463</v>
      </c>
      <c r="M49" s="55" t="s">
        <v>141</v>
      </c>
      <c r="N49" s="53" t="s">
        <v>267</v>
      </c>
      <c r="O49" s="55" t="s">
        <v>272</v>
      </c>
      <c r="P49" s="55"/>
      <c r="Q49" s="55" t="s">
        <v>247</v>
      </c>
      <c r="R49" s="55">
        <v>18</v>
      </c>
      <c r="S49" s="55">
        <v>23</v>
      </c>
      <c r="T49" s="55">
        <v>30</v>
      </c>
      <c r="U49" s="61">
        <v>29</v>
      </c>
      <c r="V49" s="55">
        <v>40</v>
      </c>
      <c r="W49" s="55" t="s">
        <v>214</v>
      </c>
      <c r="X49" s="55" t="s">
        <v>214</v>
      </c>
      <c r="Y49" s="55" t="s">
        <v>214</v>
      </c>
      <c r="Z49" s="55" t="s">
        <v>214</v>
      </c>
      <c r="AA49" s="94" t="s">
        <v>573</v>
      </c>
      <c r="AB49" s="61">
        <f>33/40*100</f>
        <v>82.5</v>
      </c>
      <c r="AC49" s="55" t="s">
        <v>214</v>
      </c>
      <c r="AD49" s="55" t="s">
        <v>214</v>
      </c>
      <c r="AE49" s="55" t="s">
        <v>214</v>
      </c>
      <c r="AF49" s="55" t="s">
        <v>214</v>
      </c>
      <c r="AG49" s="55"/>
      <c r="AH49" s="55" t="s">
        <v>214</v>
      </c>
      <c r="AI49" s="55" t="s">
        <v>214</v>
      </c>
      <c r="AJ49" s="55" t="s">
        <v>214</v>
      </c>
      <c r="AK49" s="55" t="s">
        <v>214</v>
      </c>
      <c r="AL49" s="55"/>
      <c r="AM49" s="55" t="s">
        <v>214</v>
      </c>
      <c r="AN49" s="55" t="s">
        <v>214</v>
      </c>
      <c r="AO49" s="55" t="s">
        <v>214</v>
      </c>
      <c r="AP49" s="55" t="s">
        <v>214</v>
      </c>
      <c r="AQ49" s="55"/>
      <c r="AR49" s="55" t="s">
        <v>564</v>
      </c>
    </row>
    <row r="50" spans="1:45" ht="120" x14ac:dyDescent="0.25">
      <c r="A50" s="110"/>
      <c r="B50" s="77">
        <v>5.3</v>
      </c>
      <c r="C50" s="55" t="s">
        <v>294</v>
      </c>
      <c r="D50" s="55" t="s">
        <v>109</v>
      </c>
      <c r="E50" s="55" t="s">
        <v>210</v>
      </c>
      <c r="F50" s="56" t="s">
        <v>151</v>
      </c>
      <c r="G50" s="55" t="s">
        <v>464</v>
      </c>
      <c r="H50" s="55" t="s">
        <v>214</v>
      </c>
      <c r="I50" s="55" t="s">
        <v>214</v>
      </c>
      <c r="J50" s="55" t="s">
        <v>214</v>
      </c>
      <c r="K50" s="55" t="s">
        <v>197</v>
      </c>
      <c r="L50" s="55" t="s">
        <v>465</v>
      </c>
      <c r="M50" s="55" t="s">
        <v>141</v>
      </c>
      <c r="N50" s="53" t="s">
        <v>306</v>
      </c>
      <c r="O50" s="29" t="s">
        <v>273</v>
      </c>
      <c r="P50" s="55" t="s">
        <v>214</v>
      </c>
      <c r="Q50" s="28" t="s">
        <v>247</v>
      </c>
      <c r="R50" s="28">
        <v>0.7</v>
      </c>
      <c r="S50" s="28">
        <v>0.7</v>
      </c>
      <c r="T50" s="28">
        <v>0.6</v>
      </c>
      <c r="U50" s="51" t="s">
        <v>330</v>
      </c>
      <c r="V50" s="28" t="s">
        <v>356</v>
      </c>
      <c r="W50" s="28"/>
      <c r="X50" s="28"/>
      <c r="Y50" s="28"/>
      <c r="Z50" s="28"/>
      <c r="AA50" s="92" t="s">
        <v>539</v>
      </c>
      <c r="AB50" s="102">
        <f>81/119*100</f>
        <v>68.067226890756302</v>
      </c>
      <c r="AC50" s="28"/>
      <c r="AD50" s="28"/>
      <c r="AE50" s="28"/>
      <c r="AF50" s="28"/>
      <c r="AG50" s="28"/>
      <c r="AH50" s="28"/>
      <c r="AI50" s="28"/>
      <c r="AJ50" s="28"/>
      <c r="AK50" s="28"/>
      <c r="AL50" s="28"/>
      <c r="AM50" s="28"/>
      <c r="AN50" s="28"/>
      <c r="AO50" s="28"/>
      <c r="AP50" s="28"/>
      <c r="AQ50" s="28"/>
      <c r="AR50" s="55" t="s">
        <v>550</v>
      </c>
      <c r="AS50" s="17"/>
    </row>
    <row r="51" spans="1:45" ht="195" x14ac:dyDescent="0.25">
      <c r="A51" s="110"/>
      <c r="B51" s="55" t="s">
        <v>225</v>
      </c>
      <c r="C51" s="55" t="s">
        <v>110</v>
      </c>
      <c r="D51" s="55" t="s">
        <v>111</v>
      </c>
      <c r="E51" s="55" t="s">
        <v>112</v>
      </c>
      <c r="F51" s="56" t="s">
        <v>113</v>
      </c>
      <c r="G51" s="55" t="s">
        <v>466</v>
      </c>
      <c r="H51" s="55" t="s">
        <v>214</v>
      </c>
      <c r="I51" s="55"/>
      <c r="J51" s="55" t="s">
        <v>214</v>
      </c>
      <c r="K51" s="55" t="s">
        <v>467</v>
      </c>
      <c r="L51" s="55" t="s">
        <v>226</v>
      </c>
      <c r="M51" s="55" t="s">
        <v>141</v>
      </c>
      <c r="N51" s="53" t="s">
        <v>306</v>
      </c>
      <c r="O51" s="29" t="s">
        <v>273</v>
      </c>
      <c r="P51" s="55" t="s">
        <v>214</v>
      </c>
      <c r="Q51" s="55" t="s">
        <v>247</v>
      </c>
      <c r="R51" s="55">
        <v>45</v>
      </c>
      <c r="S51" s="55">
        <v>55</v>
      </c>
      <c r="T51" s="55">
        <v>60</v>
      </c>
      <c r="U51" s="35">
        <v>18</v>
      </c>
      <c r="V51" s="55">
        <v>33</v>
      </c>
      <c r="W51" s="55">
        <v>11</v>
      </c>
      <c r="X51" s="55">
        <v>2</v>
      </c>
      <c r="Y51" s="55">
        <v>0</v>
      </c>
      <c r="Z51" s="55">
        <v>10</v>
      </c>
      <c r="AA51" s="55" t="s">
        <v>533</v>
      </c>
      <c r="AB51" s="89">
        <f>23/33*100</f>
        <v>69.696969696969703</v>
      </c>
      <c r="AC51" s="55"/>
      <c r="AD51" s="55"/>
      <c r="AE51" s="55"/>
      <c r="AF51" s="55"/>
      <c r="AG51" s="55"/>
      <c r="AH51" s="55"/>
      <c r="AI51" s="55"/>
      <c r="AJ51" s="55"/>
      <c r="AK51" s="55"/>
      <c r="AL51" s="55"/>
      <c r="AM51" s="55"/>
      <c r="AN51" s="55"/>
      <c r="AO51" s="55"/>
      <c r="AP51" s="55"/>
      <c r="AQ51" s="55"/>
      <c r="AR51" s="55" t="s">
        <v>551</v>
      </c>
      <c r="AS51" s="17"/>
    </row>
    <row r="52" spans="1:45" ht="75" x14ac:dyDescent="0.25">
      <c r="A52" s="114" t="s">
        <v>30</v>
      </c>
      <c r="B52" s="114">
        <v>6.1</v>
      </c>
      <c r="C52" s="114" t="s">
        <v>31</v>
      </c>
      <c r="D52" s="55" t="s">
        <v>114</v>
      </c>
      <c r="E52" s="55" t="s">
        <v>115</v>
      </c>
      <c r="F52" s="56" t="s">
        <v>116</v>
      </c>
      <c r="G52" s="55" t="s">
        <v>468</v>
      </c>
      <c r="H52" s="55" t="s">
        <v>214</v>
      </c>
      <c r="I52" s="55"/>
      <c r="J52" s="55" t="s">
        <v>214</v>
      </c>
      <c r="K52" s="55" t="s">
        <v>116</v>
      </c>
      <c r="L52" s="55" t="s">
        <v>117</v>
      </c>
      <c r="M52" s="55" t="s">
        <v>213</v>
      </c>
      <c r="N52" s="55" t="s">
        <v>285</v>
      </c>
      <c r="O52" s="29" t="s">
        <v>270</v>
      </c>
      <c r="P52" s="55"/>
      <c r="Q52" s="55" t="s">
        <v>246</v>
      </c>
      <c r="R52" s="55">
        <v>1</v>
      </c>
      <c r="S52" s="55">
        <v>1</v>
      </c>
      <c r="T52" s="55">
        <v>1</v>
      </c>
      <c r="U52" s="34">
        <v>1</v>
      </c>
      <c r="V52" s="59">
        <v>1</v>
      </c>
      <c r="W52" s="55" t="s">
        <v>214</v>
      </c>
      <c r="X52" s="55" t="s">
        <v>214</v>
      </c>
      <c r="Y52" s="55" t="s">
        <v>214</v>
      </c>
      <c r="Z52" s="55" t="s">
        <v>214</v>
      </c>
      <c r="AA52" s="34">
        <v>1</v>
      </c>
      <c r="AB52" s="74">
        <v>100</v>
      </c>
      <c r="AC52" s="55" t="s">
        <v>214</v>
      </c>
      <c r="AD52" s="55" t="s">
        <v>214</v>
      </c>
      <c r="AE52" s="55" t="s">
        <v>214</v>
      </c>
      <c r="AF52" s="55" t="s">
        <v>214</v>
      </c>
      <c r="AG52" s="34">
        <v>1</v>
      </c>
      <c r="AH52" s="55" t="s">
        <v>214</v>
      </c>
      <c r="AI52" s="55" t="s">
        <v>214</v>
      </c>
      <c r="AJ52" s="55" t="s">
        <v>214</v>
      </c>
      <c r="AK52" s="55" t="s">
        <v>214</v>
      </c>
      <c r="AL52" s="34">
        <v>1</v>
      </c>
      <c r="AM52" s="55" t="s">
        <v>214</v>
      </c>
      <c r="AN52" s="55" t="s">
        <v>214</v>
      </c>
      <c r="AO52" s="55" t="s">
        <v>214</v>
      </c>
      <c r="AP52" s="55" t="s">
        <v>214</v>
      </c>
      <c r="AQ52" s="34">
        <v>1</v>
      </c>
      <c r="AR52" s="55"/>
    </row>
    <row r="53" spans="1:45" ht="75" x14ac:dyDescent="0.25">
      <c r="A53" s="115"/>
      <c r="B53" s="115"/>
      <c r="C53" s="115"/>
      <c r="D53" s="55" t="s">
        <v>118</v>
      </c>
      <c r="E53" s="55" t="s">
        <v>119</v>
      </c>
      <c r="F53" s="56" t="s">
        <v>120</v>
      </c>
      <c r="G53" s="55" t="s">
        <v>468</v>
      </c>
      <c r="H53" s="55" t="s">
        <v>214</v>
      </c>
      <c r="I53" s="55"/>
      <c r="J53" s="55" t="s">
        <v>214</v>
      </c>
      <c r="K53" s="55" t="s">
        <v>120</v>
      </c>
      <c r="L53" s="55" t="s">
        <v>121</v>
      </c>
      <c r="M53" s="55" t="s">
        <v>142</v>
      </c>
      <c r="N53" s="55" t="s">
        <v>285</v>
      </c>
      <c r="O53" s="29" t="s">
        <v>270</v>
      </c>
      <c r="P53" s="55"/>
      <c r="Q53" s="55" t="s">
        <v>246</v>
      </c>
      <c r="R53" s="55">
        <v>1</v>
      </c>
      <c r="S53" s="55">
        <v>1</v>
      </c>
      <c r="T53" s="55">
        <v>1</v>
      </c>
      <c r="U53" s="34">
        <v>1</v>
      </c>
      <c r="V53" s="59">
        <v>1</v>
      </c>
      <c r="W53" s="55" t="s">
        <v>214</v>
      </c>
      <c r="X53" s="55" t="s">
        <v>214</v>
      </c>
      <c r="Y53" s="55" t="s">
        <v>214</v>
      </c>
      <c r="Z53" s="55" t="s">
        <v>214</v>
      </c>
      <c r="AA53" s="34">
        <v>1</v>
      </c>
      <c r="AB53" s="74">
        <v>100</v>
      </c>
      <c r="AC53" s="55" t="s">
        <v>214</v>
      </c>
      <c r="AD53" s="55" t="s">
        <v>214</v>
      </c>
      <c r="AE53" s="55" t="s">
        <v>214</v>
      </c>
      <c r="AF53" s="55" t="s">
        <v>214</v>
      </c>
      <c r="AG53" s="34">
        <v>1</v>
      </c>
      <c r="AH53" s="55" t="s">
        <v>214</v>
      </c>
      <c r="AI53" s="55" t="s">
        <v>214</v>
      </c>
      <c r="AJ53" s="55" t="s">
        <v>214</v>
      </c>
      <c r="AK53" s="55" t="s">
        <v>214</v>
      </c>
      <c r="AL53" s="34">
        <v>1</v>
      </c>
      <c r="AM53" s="55" t="s">
        <v>214</v>
      </c>
      <c r="AN53" s="55" t="s">
        <v>214</v>
      </c>
      <c r="AO53" s="55" t="s">
        <v>214</v>
      </c>
      <c r="AP53" s="55" t="s">
        <v>214</v>
      </c>
      <c r="AQ53" s="34">
        <v>1</v>
      </c>
      <c r="AR53" s="55"/>
    </row>
    <row r="54" spans="1:45" ht="105" x14ac:dyDescent="0.25">
      <c r="A54" s="115"/>
      <c r="B54" s="116"/>
      <c r="C54" s="116"/>
      <c r="D54" s="55" t="s">
        <v>359</v>
      </c>
      <c r="E54" s="55" t="s">
        <v>360</v>
      </c>
      <c r="F54" s="56" t="s">
        <v>469</v>
      </c>
      <c r="G54" s="55" t="s">
        <v>470</v>
      </c>
      <c r="H54" s="55"/>
      <c r="I54" s="55"/>
      <c r="J54" s="55" t="s">
        <v>214</v>
      </c>
      <c r="K54" s="55" t="s">
        <v>471</v>
      </c>
      <c r="L54" s="55" t="s">
        <v>472</v>
      </c>
      <c r="M54" s="55" t="s">
        <v>473</v>
      </c>
      <c r="N54" s="55" t="s">
        <v>361</v>
      </c>
      <c r="O54" s="29" t="s">
        <v>269</v>
      </c>
      <c r="P54" s="55"/>
      <c r="Q54" s="55" t="s">
        <v>245</v>
      </c>
      <c r="R54" s="55"/>
      <c r="S54" s="55"/>
      <c r="T54" s="55"/>
      <c r="U54" s="51">
        <v>1</v>
      </c>
      <c r="V54" s="28">
        <v>1</v>
      </c>
      <c r="W54" s="55" t="s">
        <v>214</v>
      </c>
      <c r="X54" s="55" t="s">
        <v>214</v>
      </c>
      <c r="Y54" s="55" t="s">
        <v>214</v>
      </c>
      <c r="Z54" s="55" t="s">
        <v>214</v>
      </c>
      <c r="AA54" s="28">
        <v>1</v>
      </c>
      <c r="AB54" s="74">
        <v>100</v>
      </c>
      <c r="AC54" s="55" t="s">
        <v>214</v>
      </c>
      <c r="AD54" s="55" t="s">
        <v>214</v>
      </c>
      <c r="AE54" s="55" t="s">
        <v>214</v>
      </c>
      <c r="AF54" s="55" t="s">
        <v>214</v>
      </c>
      <c r="AG54" s="55"/>
      <c r="AH54" s="55" t="s">
        <v>214</v>
      </c>
      <c r="AI54" s="55" t="s">
        <v>214</v>
      </c>
      <c r="AJ54" s="55" t="s">
        <v>214</v>
      </c>
      <c r="AK54" s="55" t="s">
        <v>214</v>
      </c>
      <c r="AL54" s="55"/>
      <c r="AM54" s="55" t="s">
        <v>214</v>
      </c>
      <c r="AN54" s="55" t="s">
        <v>214</v>
      </c>
      <c r="AO54" s="55" t="s">
        <v>214</v>
      </c>
      <c r="AP54" s="55" t="s">
        <v>214</v>
      </c>
      <c r="AQ54" s="55"/>
      <c r="AR54" s="88" t="s">
        <v>538</v>
      </c>
    </row>
    <row r="55" spans="1:45" ht="30" customHeight="1" x14ac:dyDescent="0.25">
      <c r="A55" s="115"/>
      <c r="B55" s="117">
        <v>6.2</v>
      </c>
      <c r="C55" s="110" t="s">
        <v>122</v>
      </c>
      <c r="D55" s="55" t="s">
        <v>123</v>
      </c>
      <c r="E55" s="55" t="s">
        <v>124</v>
      </c>
      <c r="F55" s="56" t="s">
        <v>313</v>
      </c>
      <c r="G55" s="55" t="s">
        <v>233</v>
      </c>
      <c r="H55" s="55" t="s">
        <v>214</v>
      </c>
      <c r="I55" s="55"/>
      <c r="J55" s="55"/>
      <c r="K55" s="55" t="s">
        <v>125</v>
      </c>
      <c r="L55" s="55" t="s">
        <v>474</v>
      </c>
      <c r="M55" s="55" t="s">
        <v>141</v>
      </c>
      <c r="N55" s="55" t="s">
        <v>267</v>
      </c>
      <c r="O55" s="29" t="s">
        <v>270</v>
      </c>
      <c r="P55" s="55"/>
      <c r="Q55" s="55" t="s">
        <v>246</v>
      </c>
      <c r="R55" s="55">
        <v>370</v>
      </c>
      <c r="S55" s="55">
        <v>3</v>
      </c>
      <c r="T55" s="28">
        <v>1</v>
      </c>
      <c r="U55" s="51">
        <v>1</v>
      </c>
      <c r="V55" s="28">
        <v>1</v>
      </c>
      <c r="W55" s="55" t="s">
        <v>214</v>
      </c>
      <c r="X55" s="55" t="s">
        <v>214</v>
      </c>
      <c r="Y55" s="55" t="s">
        <v>214</v>
      </c>
      <c r="Z55" s="55" t="s">
        <v>214</v>
      </c>
      <c r="AA55" s="51">
        <v>1</v>
      </c>
      <c r="AB55" s="51">
        <v>1</v>
      </c>
      <c r="AC55" s="55" t="s">
        <v>214</v>
      </c>
      <c r="AD55" s="55" t="s">
        <v>214</v>
      </c>
      <c r="AE55" s="55" t="s">
        <v>214</v>
      </c>
      <c r="AF55" s="55" t="s">
        <v>214</v>
      </c>
      <c r="AG55" s="51">
        <v>1</v>
      </c>
      <c r="AH55" s="55" t="s">
        <v>214</v>
      </c>
      <c r="AI55" s="55" t="s">
        <v>214</v>
      </c>
      <c r="AJ55" s="55" t="s">
        <v>214</v>
      </c>
      <c r="AK55" s="55" t="s">
        <v>214</v>
      </c>
      <c r="AL55" s="51">
        <v>1</v>
      </c>
      <c r="AM55" s="55" t="s">
        <v>214</v>
      </c>
      <c r="AN55" s="55" t="s">
        <v>214</v>
      </c>
      <c r="AO55" s="55" t="s">
        <v>214</v>
      </c>
      <c r="AP55" s="55" t="s">
        <v>214</v>
      </c>
      <c r="AQ55" s="51">
        <v>1</v>
      </c>
      <c r="AR55" s="88" t="s">
        <v>537</v>
      </c>
      <c r="AS55" s="26"/>
    </row>
    <row r="56" spans="1:45" s="16" customFormat="1" ht="120" x14ac:dyDescent="0.25">
      <c r="A56" s="115"/>
      <c r="B56" s="117"/>
      <c r="C56" s="110"/>
      <c r="D56" s="110" t="s">
        <v>126</v>
      </c>
      <c r="E56" s="110" t="s">
        <v>198</v>
      </c>
      <c r="F56" s="56" t="s">
        <v>314</v>
      </c>
      <c r="G56" s="55" t="s">
        <v>475</v>
      </c>
      <c r="H56" s="55" t="s">
        <v>214</v>
      </c>
      <c r="I56" s="55"/>
      <c r="J56" s="55" t="s">
        <v>214</v>
      </c>
      <c r="K56" s="55" t="s">
        <v>476</v>
      </c>
      <c r="L56" s="55" t="s">
        <v>478</v>
      </c>
      <c r="M56" s="55" t="s">
        <v>232</v>
      </c>
      <c r="N56" s="55" t="s">
        <v>230</v>
      </c>
      <c r="O56" s="29" t="s">
        <v>270</v>
      </c>
      <c r="P56" s="55"/>
      <c r="Q56" s="55" t="s">
        <v>246</v>
      </c>
      <c r="R56" s="28">
        <v>1</v>
      </c>
      <c r="S56" s="28">
        <v>1</v>
      </c>
      <c r="T56" s="28">
        <v>1</v>
      </c>
      <c r="U56" s="51">
        <v>1</v>
      </c>
      <c r="V56" s="59">
        <v>1</v>
      </c>
      <c r="W56" s="55" t="s">
        <v>214</v>
      </c>
      <c r="X56" s="55" t="s">
        <v>214</v>
      </c>
      <c r="Y56" s="55" t="s">
        <v>214</v>
      </c>
      <c r="Z56" s="55" t="s">
        <v>214</v>
      </c>
      <c r="AA56" s="74">
        <v>1</v>
      </c>
      <c r="AB56" s="74">
        <v>100</v>
      </c>
      <c r="AC56" s="55" t="s">
        <v>214</v>
      </c>
      <c r="AD56" s="55" t="s">
        <v>214</v>
      </c>
      <c r="AE56" s="55" t="s">
        <v>214</v>
      </c>
      <c r="AF56" s="55" t="s">
        <v>214</v>
      </c>
      <c r="AG56" s="74">
        <v>1</v>
      </c>
      <c r="AH56" s="55" t="s">
        <v>214</v>
      </c>
      <c r="AI56" s="55" t="s">
        <v>214</v>
      </c>
      <c r="AJ56" s="55" t="s">
        <v>214</v>
      </c>
      <c r="AK56" s="55" t="s">
        <v>214</v>
      </c>
      <c r="AL56" s="74">
        <v>1</v>
      </c>
      <c r="AM56" s="55" t="s">
        <v>214</v>
      </c>
      <c r="AN56" s="55" t="s">
        <v>214</v>
      </c>
      <c r="AO56" s="55" t="s">
        <v>214</v>
      </c>
      <c r="AP56" s="55" t="s">
        <v>214</v>
      </c>
      <c r="AQ56" s="74">
        <v>1</v>
      </c>
      <c r="AR56" s="55"/>
    </row>
    <row r="57" spans="1:45" s="16" customFormat="1" ht="120" x14ac:dyDescent="0.25">
      <c r="A57" s="115"/>
      <c r="B57" s="117"/>
      <c r="C57" s="110"/>
      <c r="D57" s="110"/>
      <c r="E57" s="110"/>
      <c r="F57" s="56" t="s">
        <v>315</v>
      </c>
      <c r="G57" s="55" t="s">
        <v>475</v>
      </c>
      <c r="H57" s="55" t="s">
        <v>214</v>
      </c>
      <c r="I57" s="55"/>
      <c r="J57" s="55" t="s">
        <v>214</v>
      </c>
      <c r="K57" s="55" t="s">
        <v>476</v>
      </c>
      <c r="L57" s="55" t="s">
        <v>479</v>
      </c>
      <c r="M57" s="55" t="s">
        <v>232</v>
      </c>
      <c r="N57" s="55" t="s">
        <v>230</v>
      </c>
      <c r="O57" s="29" t="s">
        <v>270</v>
      </c>
      <c r="P57" s="55"/>
      <c r="Q57" s="55" t="s">
        <v>246</v>
      </c>
      <c r="R57" s="28">
        <v>1</v>
      </c>
      <c r="S57" s="28">
        <v>1</v>
      </c>
      <c r="T57" s="28">
        <v>1</v>
      </c>
      <c r="U57" s="51">
        <v>1</v>
      </c>
      <c r="V57" s="59">
        <v>1</v>
      </c>
      <c r="W57" s="55" t="s">
        <v>214</v>
      </c>
      <c r="X57" s="55" t="s">
        <v>214</v>
      </c>
      <c r="Y57" s="55" t="s">
        <v>214</v>
      </c>
      <c r="Z57" s="55" t="s">
        <v>214</v>
      </c>
      <c r="AA57" s="74">
        <v>1</v>
      </c>
      <c r="AB57" s="74">
        <v>100</v>
      </c>
      <c r="AC57" s="55" t="s">
        <v>214</v>
      </c>
      <c r="AD57" s="55" t="s">
        <v>214</v>
      </c>
      <c r="AE57" s="55" t="s">
        <v>214</v>
      </c>
      <c r="AF57" s="55" t="s">
        <v>214</v>
      </c>
      <c r="AG57" s="74">
        <v>1</v>
      </c>
      <c r="AH57" s="55" t="s">
        <v>214</v>
      </c>
      <c r="AI57" s="55" t="s">
        <v>214</v>
      </c>
      <c r="AJ57" s="55" t="s">
        <v>214</v>
      </c>
      <c r="AK57" s="55" t="s">
        <v>214</v>
      </c>
      <c r="AL57" s="74">
        <v>1</v>
      </c>
      <c r="AM57" s="55" t="s">
        <v>214</v>
      </c>
      <c r="AN57" s="55" t="s">
        <v>214</v>
      </c>
      <c r="AO57" s="55" t="s">
        <v>214</v>
      </c>
      <c r="AP57" s="55" t="s">
        <v>214</v>
      </c>
      <c r="AQ57" s="74">
        <v>1</v>
      </c>
      <c r="AR57" s="55"/>
    </row>
    <row r="58" spans="1:45" s="16" customFormat="1" ht="120" x14ac:dyDescent="0.25">
      <c r="A58" s="115"/>
      <c r="B58" s="117"/>
      <c r="C58" s="110"/>
      <c r="D58" s="110"/>
      <c r="E58" s="110"/>
      <c r="F58" s="56" t="s">
        <v>316</v>
      </c>
      <c r="G58" s="55" t="s">
        <v>475</v>
      </c>
      <c r="H58" s="55" t="s">
        <v>214</v>
      </c>
      <c r="I58" s="55"/>
      <c r="J58" s="55" t="s">
        <v>214</v>
      </c>
      <c r="K58" s="55" t="s">
        <v>476</v>
      </c>
      <c r="L58" s="55" t="s">
        <v>480</v>
      </c>
      <c r="M58" s="55" t="s">
        <v>232</v>
      </c>
      <c r="N58" s="55" t="s">
        <v>230</v>
      </c>
      <c r="O58" s="29" t="s">
        <v>270</v>
      </c>
      <c r="P58" s="55"/>
      <c r="Q58" s="55" t="s">
        <v>246</v>
      </c>
      <c r="R58" s="28">
        <v>1</v>
      </c>
      <c r="S58" s="28">
        <v>1</v>
      </c>
      <c r="T58" s="28">
        <v>1</v>
      </c>
      <c r="U58" s="51">
        <v>1</v>
      </c>
      <c r="V58" s="59">
        <v>1</v>
      </c>
      <c r="W58" s="55" t="s">
        <v>214</v>
      </c>
      <c r="X58" s="55" t="s">
        <v>214</v>
      </c>
      <c r="Y58" s="55" t="s">
        <v>214</v>
      </c>
      <c r="Z58" s="55" t="s">
        <v>214</v>
      </c>
      <c r="AA58" s="74">
        <v>1</v>
      </c>
      <c r="AB58" s="74">
        <v>100</v>
      </c>
      <c r="AC58" s="55" t="s">
        <v>214</v>
      </c>
      <c r="AD58" s="55" t="s">
        <v>214</v>
      </c>
      <c r="AE58" s="55" t="s">
        <v>214</v>
      </c>
      <c r="AF58" s="55" t="s">
        <v>214</v>
      </c>
      <c r="AG58" s="74">
        <v>1</v>
      </c>
      <c r="AH58" s="55" t="s">
        <v>214</v>
      </c>
      <c r="AI58" s="55" t="s">
        <v>214</v>
      </c>
      <c r="AJ58" s="55" t="s">
        <v>214</v>
      </c>
      <c r="AK58" s="55" t="s">
        <v>214</v>
      </c>
      <c r="AL58" s="74">
        <v>1</v>
      </c>
      <c r="AM58" s="55" t="s">
        <v>214</v>
      </c>
      <c r="AN58" s="55" t="s">
        <v>214</v>
      </c>
      <c r="AO58" s="55" t="s">
        <v>214</v>
      </c>
      <c r="AP58" s="55" t="s">
        <v>214</v>
      </c>
      <c r="AQ58" s="74">
        <v>1</v>
      </c>
      <c r="AR58" s="55"/>
    </row>
    <row r="59" spans="1:45" s="16" customFormat="1" ht="120" x14ac:dyDescent="0.25">
      <c r="A59" s="115"/>
      <c r="B59" s="117"/>
      <c r="C59" s="110"/>
      <c r="D59" s="110"/>
      <c r="E59" s="110"/>
      <c r="F59" s="56" t="s">
        <v>481</v>
      </c>
      <c r="G59" s="55" t="s">
        <v>475</v>
      </c>
      <c r="H59" s="55" t="s">
        <v>214</v>
      </c>
      <c r="I59" s="55" t="s">
        <v>214</v>
      </c>
      <c r="J59" s="55" t="s">
        <v>214</v>
      </c>
      <c r="K59" s="55" t="s">
        <v>476</v>
      </c>
      <c r="L59" s="55" t="s">
        <v>482</v>
      </c>
      <c r="M59" s="55" t="s">
        <v>232</v>
      </c>
      <c r="N59" s="55" t="s">
        <v>230</v>
      </c>
      <c r="O59" s="29" t="s">
        <v>270</v>
      </c>
      <c r="P59" s="55"/>
      <c r="Q59" s="55" t="s">
        <v>246</v>
      </c>
      <c r="R59" s="28">
        <v>1</v>
      </c>
      <c r="S59" s="28">
        <v>1</v>
      </c>
      <c r="T59" s="28">
        <v>1</v>
      </c>
      <c r="U59" s="51">
        <v>1</v>
      </c>
      <c r="V59" s="59">
        <v>1</v>
      </c>
      <c r="W59" s="55" t="s">
        <v>214</v>
      </c>
      <c r="X59" s="55" t="s">
        <v>214</v>
      </c>
      <c r="Y59" s="55" t="s">
        <v>214</v>
      </c>
      <c r="Z59" s="55" t="s">
        <v>214</v>
      </c>
      <c r="AA59" s="74">
        <v>1</v>
      </c>
      <c r="AB59" s="74">
        <v>100</v>
      </c>
      <c r="AC59" s="55" t="s">
        <v>214</v>
      </c>
      <c r="AD59" s="55" t="s">
        <v>214</v>
      </c>
      <c r="AE59" s="55" t="s">
        <v>214</v>
      </c>
      <c r="AF59" s="55" t="s">
        <v>214</v>
      </c>
      <c r="AG59" s="74">
        <v>1</v>
      </c>
      <c r="AH59" s="55" t="s">
        <v>214</v>
      </c>
      <c r="AI59" s="55" t="s">
        <v>214</v>
      </c>
      <c r="AJ59" s="55" t="s">
        <v>214</v>
      </c>
      <c r="AK59" s="55" t="s">
        <v>214</v>
      </c>
      <c r="AL59" s="74">
        <v>1</v>
      </c>
      <c r="AM59" s="55" t="s">
        <v>214</v>
      </c>
      <c r="AN59" s="55" t="s">
        <v>214</v>
      </c>
      <c r="AO59" s="55" t="s">
        <v>214</v>
      </c>
      <c r="AP59" s="55" t="s">
        <v>214</v>
      </c>
      <c r="AQ59" s="74">
        <v>1</v>
      </c>
      <c r="AR59" s="55"/>
    </row>
    <row r="60" spans="1:45" s="16" customFormat="1" ht="120" x14ac:dyDescent="0.25">
      <c r="A60" s="115"/>
      <c r="B60" s="117"/>
      <c r="C60" s="110"/>
      <c r="D60" s="110"/>
      <c r="E60" s="110"/>
      <c r="F60" s="56" t="s">
        <v>317</v>
      </c>
      <c r="G60" s="55" t="s">
        <v>475</v>
      </c>
      <c r="H60" s="55" t="s">
        <v>214</v>
      </c>
      <c r="I60" s="55"/>
      <c r="J60" s="53" t="s">
        <v>214</v>
      </c>
      <c r="K60" s="55" t="s">
        <v>476</v>
      </c>
      <c r="L60" s="55" t="s">
        <v>483</v>
      </c>
      <c r="M60" s="55" t="s">
        <v>232</v>
      </c>
      <c r="N60" s="55" t="s">
        <v>230</v>
      </c>
      <c r="O60" s="29" t="s">
        <v>270</v>
      </c>
      <c r="P60" s="55"/>
      <c r="Q60" s="55" t="s">
        <v>246</v>
      </c>
      <c r="R60" s="28">
        <v>1</v>
      </c>
      <c r="S60" s="28">
        <v>1</v>
      </c>
      <c r="T60" s="28">
        <v>1</v>
      </c>
      <c r="U60" s="51">
        <v>1</v>
      </c>
      <c r="V60" s="59">
        <v>1</v>
      </c>
      <c r="W60" s="55" t="s">
        <v>214</v>
      </c>
      <c r="X60" s="55" t="s">
        <v>214</v>
      </c>
      <c r="Y60" s="55" t="s">
        <v>214</v>
      </c>
      <c r="Z60" s="55" t="s">
        <v>214</v>
      </c>
      <c r="AA60" s="74">
        <v>1</v>
      </c>
      <c r="AB60" s="74">
        <v>100</v>
      </c>
      <c r="AC60" s="55" t="s">
        <v>214</v>
      </c>
      <c r="AD60" s="55" t="s">
        <v>214</v>
      </c>
      <c r="AE60" s="55" t="s">
        <v>214</v>
      </c>
      <c r="AF60" s="55" t="s">
        <v>214</v>
      </c>
      <c r="AG60" s="74">
        <v>1</v>
      </c>
      <c r="AH60" s="55" t="s">
        <v>214</v>
      </c>
      <c r="AI60" s="55" t="s">
        <v>214</v>
      </c>
      <c r="AJ60" s="55" t="s">
        <v>214</v>
      </c>
      <c r="AK60" s="55" t="s">
        <v>214</v>
      </c>
      <c r="AL60" s="74">
        <v>1</v>
      </c>
      <c r="AM60" s="55" t="s">
        <v>214</v>
      </c>
      <c r="AN60" s="55" t="s">
        <v>214</v>
      </c>
      <c r="AO60" s="55" t="s">
        <v>214</v>
      </c>
      <c r="AP60" s="55" t="s">
        <v>214</v>
      </c>
      <c r="AQ60" s="74">
        <v>1</v>
      </c>
      <c r="AR60" s="55"/>
    </row>
    <row r="61" spans="1:45" s="16" customFormat="1" ht="120" x14ac:dyDescent="0.25">
      <c r="A61" s="115"/>
      <c r="B61" s="117"/>
      <c r="C61" s="110"/>
      <c r="D61" s="110"/>
      <c r="E61" s="110"/>
      <c r="F61" s="56" t="s">
        <v>318</v>
      </c>
      <c r="G61" s="55" t="s">
        <v>475</v>
      </c>
      <c r="H61" s="55" t="s">
        <v>214</v>
      </c>
      <c r="I61" s="55"/>
      <c r="J61" s="55" t="s">
        <v>214</v>
      </c>
      <c r="K61" s="55" t="s">
        <v>477</v>
      </c>
      <c r="L61" s="55" t="s">
        <v>484</v>
      </c>
      <c r="M61" s="55" t="s">
        <v>232</v>
      </c>
      <c r="N61" s="55" t="s">
        <v>230</v>
      </c>
      <c r="O61" s="29" t="s">
        <v>270</v>
      </c>
      <c r="P61" s="55"/>
      <c r="Q61" s="55" t="s">
        <v>246</v>
      </c>
      <c r="R61" s="28">
        <v>1</v>
      </c>
      <c r="S61" s="28">
        <v>1</v>
      </c>
      <c r="T61" s="28">
        <v>1</v>
      </c>
      <c r="U61" s="51">
        <v>1</v>
      </c>
      <c r="V61" s="59">
        <v>1</v>
      </c>
      <c r="W61" s="55" t="s">
        <v>214</v>
      </c>
      <c r="X61" s="55" t="s">
        <v>214</v>
      </c>
      <c r="Y61" s="55" t="s">
        <v>214</v>
      </c>
      <c r="Z61" s="55" t="s">
        <v>214</v>
      </c>
      <c r="AA61" s="74">
        <v>1</v>
      </c>
      <c r="AB61" s="74">
        <v>100</v>
      </c>
      <c r="AC61" s="55" t="s">
        <v>214</v>
      </c>
      <c r="AD61" s="55" t="s">
        <v>214</v>
      </c>
      <c r="AE61" s="55" t="s">
        <v>214</v>
      </c>
      <c r="AF61" s="55" t="s">
        <v>214</v>
      </c>
      <c r="AG61" s="74">
        <v>1</v>
      </c>
      <c r="AH61" s="55" t="s">
        <v>214</v>
      </c>
      <c r="AI61" s="55" t="s">
        <v>214</v>
      </c>
      <c r="AJ61" s="55" t="s">
        <v>214</v>
      </c>
      <c r="AK61" s="55" t="s">
        <v>214</v>
      </c>
      <c r="AL61" s="74">
        <v>1</v>
      </c>
      <c r="AM61" s="55" t="s">
        <v>214</v>
      </c>
      <c r="AN61" s="55" t="s">
        <v>214</v>
      </c>
      <c r="AO61" s="55" t="s">
        <v>214</v>
      </c>
      <c r="AP61" s="55" t="s">
        <v>214</v>
      </c>
      <c r="AQ61" s="74">
        <v>1</v>
      </c>
      <c r="AR61" s="55"/>
    </row>
    <row r="62" spans="1:45" ht="195" x14ac:dyDescent="0.25">
      <c r="A62" s="115"/>
      <c r="B62" s="117"/>
      <c r="C62" s="110"/>
      <c r="D62" s="55" t="s">
        <v>32</v>
      </c>
      <c r="E62" s="55" t="s">
        <v>127</v>
      </c>
      <c r="F62" s="56" t="s">
        <v>485</v>
      </c>
      <c r="G62" s="55" t="s">
        <v>486</v>
      </c>
      <c r="H62" s="55" t="s">
        <v>214</v>
      </c>
      <c r="I62" s="55"/>
      <c r="J62" s="55" t="s">
        <v>214</v>
      </c>
      <c r="K62" s="55" t="s">
        <v>128</v>
      </c>
      <c r="L62" s="55" t="s">
        <v>129</v>
      </c>
      <c r="M62" s="55" t="s">
        <v>284</v>
      </c>
      <c r="N62" s="55" t="s">
        <v>252</v>
      </c>
      <c r="O62" s="29" t="s">
        <v>273</v>
      </c>
      <c r="P62" s="55"/>
      <c r="Q62" s="55" t="s">
        <v>246</v>
      </c>
      <c r="R62" s="55">
        <v>1</v>
      </c>
      <c r="S62" s="28">
        <v>1</v>
      </c>
      <c r="T62" s="59">
        <v>4</v>
      </c>
      <c r="U62" s="74">
        <v>5</v>
      </c>
      <c r="V62" s="59">
        <v>6</v>
      </c>
      <c r="W62" s="55" t="s">
        <v>214</v>
      </c>
      <c r="X62" s="55" t="s">
        <v>214</v>
      </c>
      <c r="Y62" s="55" t="s">
        <v>214</v>
      </c>
      <c r="Z62" s="55" t="s">
        <v>214</v>
      </c>
      <c r="AA62" s="59">
        <v>1</v>
      </c>
      <c r="AB62" s="108">
        <f>1/5*100</f>
        <v>20</v>
      </c>
      <c r="AC62" s="55" t="s">
        <v>214</v>
      </c>
      <c r="AD62" s="55" t="s">
        <v>214</v>
      </c>
      <c r="AE62" s="55" t="s">
        <v>214</v>
      </c>
      <c r="AF62" s="55" t="s">
        <v>214</v>
      </c>
      <c r="AG62" s="59"/>
      <c r="AH62" s="55" t="s">
        <v>214</v>
      </c>
      <c r="AI62" s="55" t="s">
        <v>214</v>
      </c>
      <c r="AJ62" s="55" t="s">
        <v>214</v>
      </c>
      <c r="AK62" s="55" t="s">
        <v>214</v>
      </c>
      <c r="AL62" s="59"/>
      <c r="AM62" s="55" t="s">
        <v>214</v>
      </c>
      <c r="AN62" s="55" t="s">
        <v>214</v>
      </c>
      <c r="AO62" s="55" t="s">
        <v>214</v>
      </c>
      <c r="AP62" s="55" t="s">
        <v>214</v>
      </c>
      <c r="AQ62" s="59"/>
      <c r="AR62" s="29" t="s">
        <v>528</v>
      </c>
    </row>
    <row r="63" spans="1:45" ht="75" x14ac:dyDescent="0.25">
      <c r="A63" s="115"/>
      <c r="B63" s="110">
        <v>6.4</v>
      </c>
      <c r="C63" s="110" t="s">
        <v>130</v>
      </c>
      <c r="D63" s="55" t="s">
        <v>131</v>
      </c>
      <c r="E63" s="55" t="s">
        <v>132</v>
      </c>
      <c r="F63" s="56" t="s">
        <v>319</v>
      </c>
      <c r="G63" s="55" t="s">
        <v>238</v>
      </c>
      <c r="H63" s="55" t="s">
        <v>214</v>
      </c>
      <c r="I63" s="55"/>
      <c r="J63" s="55"/>
      <c r="K63" s="55" t="s">
        <v>133</v>
      </c>
      <c r="L63" s="55" t="s">
        <v>487</v>
      </c>
      <c r="M63" s="55" t="s">
        <v>232</v>
      </c>
      <c r="N63" s="55" t="s">
        <v>230</v>
      </c>
      <c r="O63" s="29" t="s">
        <v>270</v>
      </c>
      <c r="P63" s="55"/>
      <c r="Q63" s="55" t="s">
        <v>246</v>
      </c>
      <c r="R63" s="28">
        <v>1</v>
      </c>
      <c r="S63" s="28">
        <v>1</v>
      </c>
      <c r="T63" s="28">
        <v>1</v>
      </c>
      <c r="U63" s="51">
        <v>1</v>
      </c>
      <c r="V63" s="59">
        <v>1</v>
      </c>
      <c r="W63" s="55" t="s">
        <v>214</v>
      </c>
      <c r="X63" s="55" t="s">
        <v>214</v>
      </c>
      <c r="Y63" s="55" t="s">
        <v>214</v>
      </c>
      <c r="Z63" s="55" t="s">
        <v>214</v>
      </c>
      <c r="AA63" s="74">
        <v>1</v>
      </c>
      <c r="AB63" s="74">
        <v>100</v>
      </c>
      <c r="AC63" s="55" t="s">
        <v>214</v>
      </c>
      <c r="AD63" s="55" t="s">
        <v>214</v>
      </c>
      <c r="AE63" s="55" t="s">
        <v>214</v>
      </c>
      <c r="AF63" s="55" t="s">
        <v>214</v>
      </c>
      <c r="AG63" s="74">
        <v>1</v>
      </c>
      <c r="AH63" s="55" t="s">
        <v>214</v>
      </c>
      <c r="AI63" s="55" t="s">
        <v>214</v>
      </c>
      <c r="AJ63" s="55" t="s">
        <v>214</v>
      </c>
      <c r="AK63" s="55" t="s">
        <v>214</v>
      </c>
      <c r="AL63" s="74">
        <v>1</v>
      </c>
      <c r="AM63" s="55" t="s">
        <v>214</v>
      </c>
      <c r="AN63" s="55" t="s">
        <v>214</v>
      </c>
      <c r="AO63" s="55" t="s">
        <v>214</v>
      </c>
      <c r="AP63" s="55" t="s">
        <v>214</v>
      </c>
      <c r="AQ63" s="74">
        <v>1</v>
      </c>
      <c r="AR63" s="55"/>
    </row>
    <row r="64" spans="1:45" ht="75" x14ac:dyDescent="0.25">
      <c r="A64" s="115"/>
      <c r="B64" s="110"/>
      <c r="C64" s="110"/>
      <c r="D64" s="55" t="s">
        <v>134</v>
      </c>
      <c r="E64" s="55" t="s">
        <v>135</v>
      </c>
      <c r="F64" s="56" t="s">
        <v>320</v>
      </c>
      <c r="G64" s="55" t="s">
        <v>239</v>
      </c>
      <c r="H64" s="55" t="s">
        <v>214</v>
      </c>
      <c r="I64" s="55"/>
      <c r="J64" s="55"/>
      <c r="K64" s="55" t="s">
        <v>71</v>
      </c>
      <c r="L64" s="55" t="s">
        <v>488</v>
      </c>
      <c r="M64" s="55" t="s">
        <v>142</v>
      </c>
      <c r="N64" s="55" t="s">
        <v>266</v>
      </c>
      <c r="O64" s="29" t="s">
        <v>270</v>
      </c>
      <c r="P64" s="55"/>
      <c r="Q64" s="55"/>
      <c r="R64" s="28">
        <v>1</v>
      </c>
      <c r="S64" s="28">
        <v>1</v>
      </c>
      <c r="T64" s="28">
        <v>1</v>
      </c>
      <c r="U64" s="51">
        <v>1</v>
      </c>
      <c r="V64" s="59">
        <v>1</v>
      </c>
      <c r="W64" s="55" t="s">
        <v>214</v>
      </c>
      <c r="X64" s="55" t="s">
        <v>214</v>
      </c>
      <c r="Y64" s="55" t="s">
        <v>214</v>
      </c>
      <c r="Z64" s="55" t="s">
        <v>214</v>
      </c>
      <c r="AA64" s="74">
        <v>1</v>
      </c>
      <c r="AB64" s="74">
        <v>100</v>
      </c>
      <c r="AC64" s="55" t="s">
        <v>214</v>
      </c>
      <c r="AD64" s="55" t="s">
        <v>214</v>
      </c>
      <c r="AE64" s="55" t="s">
        <v>214</v>
      </c>
      <c r="AF64" s="55" t="s">
        <v>214</v>
      </c>
      <c r="AG64" s="74">
        <v>1</v>
      </c>
      <c r="AH64" s="55" t="s">
        <v>214</v>
      </c>
      <c r="AI64" s="55" t="s">
        <v>214</v>
      </c>
      <c r="AJ64" s="55" t="s">
        <v>214</v>
      </c>
      <c r="AK64" s="55" t="s">
        <v>214</v>
      </c>
      <c r="AL64" s="74">
        <v>1</v>
      </c>
      <c r="AM64" s="55" t="s">
        <v>214</v>
      </c>
      <c r="AN64" s="55" t="s">
        <v>214</v>
      </c>
      <c r="AO64" s="55" t="s">
        <v>214</v>
      </c>
      <c r="AP64" s="55" t="s">
        <v>214</v>
      </c>
      <c r="AQ64" s="74">
        <v>1</v>
      </c>
      <c r="AR64" s="29"/>
    </row>
    <row r="65" spans="1:45" ht="45" x14ac:dyDescent="0.25">
      <c r="A65" s="115"/>
      <c r="B65" s="110"/>
      <c r="C65" s="110"/>
      <c r="D65" s="55" t="s">
        <v>136</v>
      </c>
      <c r="E65" s="55" t="s">
        <v>33</v>
      </c>
      <c r="F65" s="56" t="s">
        <v>321</v>
      </c>
      <c r="G65" s="55" t="s">
        <v>240</v>
      </c>
      <c r="H65" s="55" t="s">
        <v>214</v>
      </c>
      <c r="I65" s="55"/>
      <c r="J65" s="55"/>
      <c r="K65" s="55" t="s">
        <v>489</v>
      </c>
      <c r="L65" s="55" t="s">
        <v>490</v>
      </c>
      <c r="M65" s="55" t="s">
        <v>142</v>
      </c>
      <c r="N65" s="55" t="s">
        <v>266</v>
      </c>
      <c r="O65" s="55" t="s">
        <v>272</v>
      </c>
      <c r="P65" s="55"/>
      <c r="Q65" s="55"/>
      <c r="R65" s="28">
        <v>1</v>
      </c>
      <c r="S65" s="28">
        <v>1</v>
      </c>
      <c r="T65" s="28">
        <v>1</v>
      </c>
      <c r="U65" s="51">
        <v>1</v>
      </c>
      <c r="V65" s="59">
        <v>1</v>
      </c>
      <c r="W65" s="55" t="s">
        <v>214</v>
      </c>
      <c r="X65" s="55" t="s">
        <v>214</v>
      </c>
      <c r="Y65" s="55" t="s">
        <v>214</v>
      </c>
      <c r="Z65" s="55" t="s">
        <v>214</v>
      </c>
      <c r="AA65" s="74">
        <v>1</v>
      </c>
      <c r="AB65" s="74">
        <v>100</v>
      </c>
      <c r="AC65" s="55" t="s">
        <v>214</v>
      </c>
      <c r="AD65" s="55" t="s">
        <v>214</v>
      </c>
      <c r="AE65" s="55" t="s">
        <v>214</v>
      </c>
      <c r="AF65" s="55" t="s">
        <v>214</v>
      </c>
      <c r="AG65" s="74">
        <v>1</v>
      </c>
      <c r="AH65" s="55" t="s">
        <v>214</v>
      </c>
      <c r="AI65" s="55" t="s">
        <v>214</v>
      </c>
      <c r="AJ65" s="55" t="s">
        <v>214</v>
      </c>
      <c r="AK65" s="55" t="s">
        <v>214</v>
      </c>
      <c r="AL65" s="74">
        <v>1</v>
      </c>
      <c r="AM65" s="55" t="s">
        <v>214</v>
      </c>
      <c r="AN65" s="55" t="s">
        <v>214</v>
      </c>
      <c r="AO65" s="55" t="s">
        <v>214</v>
      </c>
      <c r="AP65" s="55" t="s">
        <v>214</v>
      </c>
      <c r="AQ65" s="74">
        <v>1</v>
      </c>
      <c r="AR65" s="29"/>
    </row>
    <row r="66" spans="1:45" s="16" customFormat="1" ht="45" x14ac:dyDescent="0.25">
      <c r="A66" s="116"/>
      <c r="B66" s="55" t="s">
        <v>227</v>
      </c>
      <c r="C66" s="55" t="s">
        <v>137</v>
      </c>
      <c r="D66" s="55" t="s">
        <v>138</v>
      </c>
      <c r="E66" s="55" t="s">
        <v>139</v>
      </c>
      <c r="F66" s="56" t="s">
        <v>322</v>
      </c>
      <c r="G66" s="55" t="s">
        <v>491</v>
      </c>
      <c r="H66" s="55" t="s">
        <v>214</v>
      </c>
      <c r="I66" s="55"/>
      <c r="J66" s="55" t="s">
        <v>214</v>
      </c>
      <c r="K66" s="63" t="s">
        <v>492</v>
      </c>
      <c r="L66" s="63" t="s">
        <v>493</v>
      </c>
      <c r="M66" s="55" t="s">
        <v>232</v>
      </c>
      <c r="N66" s="55" t="s">
        <v>230</v>
      </c>
      <c r="O66" s="55" t="s">
        <v>272</v>
      </c>
      <c r="P66" s="55"/>
      <c r="Q66" s="55" t="s">
        <v>246</v>
      </c>
      <c r="R66" s="28">
        <v>1</v>
      </c>
      <c r="S66" s="28">
        <v>1</v>
      </c>
      <c r="T66" s="28">
        <v>1</v>
      </c>
      <c r="U66" s="51">
        <v>1</v>
      </c>
      <c r="V66" s="59">
        <v>1</v>
      </c>
      <c r="W66" s="55" t="s">
        <v>214</v>
      </c>
      <c r="X66" s="55" t="s">
        <v>214</v>
      </c>
      <c r="Y66" s="55" t="s">
        <v>214</v>
      </c>
      <c r="Z66" s="55" t="s">
        <v>214</v>
      </c>
      <c r="AA66" s="74">
        <v>1</v>
      </c>
      <c r="AB66" s="74">
        <v>100</v>
      </c>
      <c r="AC66" s="55" t="s">
        <v>214</v>
      </c>
      <c r="AD66" s="55" t="s">
        <v>214</v>
      </c>
      <c r="AE66" s="55" t="s">
        <v>214</v>
      </c>
      <c r="AF66" s="55" t="s">
        <v>214</v>
      </c>
      <c r="AG66" s="74">
        <v>1</v>
      </c>
      <c r="AH66" s="55" t="s">
        <v>214</v>
      </c>
      <c r="AI66" s="55" t="s">
        <v>214</v>
      </c>
      <c r="AJ66" s="55" t="s">
        <v>214</v>
      </c>
      <c r="AK66" s="55" t="s">
        <v>214</v>
      </c>
      <c r="AL66" s="74">
        <v>1</v>
      </c>
      <c r="AM66" s="55" t="s">
        <v>214</v>
      </c>
      <c r="AN66" s="55" t="s">
        <v>214</v>
      </c>
      <c r="AO66" s="55" t="s">
        <v>214</v>
      </c>
      <c r="AP66" s="55" t="s">
        <v>214</v>
      </c>
      <c r="AQ66" s="74">
        <v>1</v>
      </c>
      <c r="AR66" s="29"/>
    </row>
    <row r="67" spans="1:45" x14ac:dyDescent="0.25">
      <c r="N67" s="32"/>
      <c r="O67" s="22"/>
      <c r="P67" s="23"/>
    </row>
    <row r="71" spans="1:45" x14ac:dyDescent="0.25">
      <c r="AR71" s="24"/>
    </row>
    <row r="72" spans="1:45" x14ac:dyDescent="0.25">
      <c r="AR72" s="24"/>
    </row>
    <row r="73" spans="1:45" x14ac:dyDescent="0.25">
      <c r="AR73" s="24"/>
    </row>
    <row r="74" spans="1:45" x14ac:dyDescent="0.25">
      <c r="AS74" s="25"/>
    </row>
  </sheetData>
  <autoFilter ref="A4:AR66" xr:uid="{00000000-0009-0000-0000-000000000000}"/>
  <mergeCells count="40">
    <mergeCell ref="A52:A66"/>
    <mergeCell ref="C10:C11"/>
    <mergeCell ref="B10:B11"/>
    <mergeCell ref="B52:B54"/>
    <mergeCell ref="C52:C54"/>
    <mergeCell ref="B29:B33"/>
    <mergeCell ref="C29:C33"/>
    <mergeCell ref="B41:B43"/>
    <mergeCell ref="B46:B49"/>
    <mergeCell ref="A35:A40"/>
    <mergeCell ref="B37:B38"/>
    <mergeCell ref="C37:C38"/>
    <mergeCell ref="C63:C65"/>
    <mergeCell ref="B63:B65"/>
    <mergeCell ref="A41:A45"/>
    <mergeCell ref="A46:A51"/>
    <mergeCell ref="E22:E23"/>
    <mergeCell ref="AM3:AQ3"/>
    <mergeCell ref="AH3:AL3"/>
    <mergeCell ref="E56:E61"/>
    <mergeCell ref="AC3:AG3"/>
    <mergeCell ref="E26:E27"/>
    <mergeCell ref="W3:AB3"/>
    <mergeCell ref="D56:D61"/>
    <mergeCell ref="B12:B13"/>
    <mergeCell ref="C12:C13"/>
    <mergeCell ref="C41:C43"/>
    <mergeCell ref="C39:C40"/>
    <mergeCell ref="B39:B40"/>
    <mergeCell ref="C46:C49"/>
    <mergeCell ref="B55:B62"/>
    <mergeCell ref="C55:C62"/>
    <mergeCell ref="D22:D23"/>
    <mergeCell ref="D26:D27"/>
    <mergeCell ref="A15:A34"/>
    <mergeCell ref="B15:B27"/>
    <mergeCell ref="C15:C27"/>
    <mergeCell ref="A5:A14"/>
    <mergeCell ref="B6:B9"/>
    <mergeCell ref="C6:C9"/>
  </mergeCells>
  <printOptions horizontalCentered="1" verticalCentered="1"/>
  <pageMargins left="0.23622047244094491" right="0.23622047244094491" top="0.74803149606299213" bottom="0.74803149606299213" header="0.31496062992125984" footer="0.31496062992125984"/>
  <pageSetup scale="1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26"/>
  <sheetViews>
    <sheetView zoomScale="90" zoomScaleNormal="90" workbookViewId="0">
      <selection activeCell="F3" sqref="F3"/>
    </sheetView>
  </sheetViews>
  <sheetFormatPr baseColWidth="10" defaultRowHeight="15" x14ac:dyDescent="0.25"/>
  <cols>
    <col min="1" max="1" width="4.5703125" customWidth="1"/>
    <col min="2" max="2" width="18" customWidth="1"/>
    <col min="3" max="3" width="40.7109375" customWidth="1"/>
    <col min="4" max="4" width="7.28515625" customWidth="1"/>
    <col min="5" max="5" width="16.28515625" customWidth="1"/>
    <col min="6" max="6" width="43.42578125" customWidth="1"/>
    <col min="7" max="7" width="5.28515625" customWidth="1"/>
    <col min="8" max="8" width="2.5703125" customWidth="1"/>
    <col min="9" max="9" width="20.42578125" customWidth="1"/>
    <col min="10" max="10" width="57.42578125" bestFit="1" customWidth="1"/>
  </cols>
  <sheetData>
    <row r="2" spans="2:10" x14ac:dyDescent="0.25">
      <c r="B2" s="125" t="s">
        <v>259</v>
      </c>
      <c r="C2" s="126" t="s">
        <v>261</v>
      </c>
    </row>
    <row r="3" spans="2:10" ht="67.5" customHeight="1" x14ac:dyDescent="0.25">
      <c r="B3" s="125"/>
      <c r="C3" s="126"/>
    </row>
    <row r="4" spans="2:10" ht="15.75" thickBot="1" x14ac:dyDescent="0.3"/>
    <row r="5" spans="2:10" ht="20.100000000000001" customHeight="1" thickBot="1" x14ac:dyDescent="0.3">
      <c r="C5" s="13" t="s">
        <v>169</v>
      </c>
      <c r="D5" s="1"/>
      <c r="F5" s="13" t="s">
        <v>169</v>
      </c>
      <c r="I5" s="130" t="s">
        <v>199</v>
      </c>
      <c r="J5" s="130"/>
    </row>
    <row r="6" spans="2:10" ht="24.95" customHeight="1" x14ac:dyDescent="0.25">
      <c r="B6" s="131" t="s">
        <v>191</v>
      </c>
      <c r="C6" s="5" t="s">
        <v>170</v>
      </c>
      <c r="D6" s="2"/>
      <c r="E6" s="134" t="s">
        <v>192</v>
      </c>
      <c r="F6" s="10" t="s">
        <v>176</v>
      </c>
      <c r="I6" s="11" t="s">
        <v>200</v>
      </c>
      <c r="J6" s="12" t="s">
        <v>207</v>
      </c>
    </row>
    <row r="7" spans="2:10" ht="24.95" customHeight="1" x14ac:dyDescent="0.25">
      <c r="B7" s="132"/>
      <c r="C7" s="6" t="s">
        <v>171</v>
      </c>
      <c r="D7" s="2"/>
      <c r="E7" s="135"/>
      <c r="F7" s="10" t="s">
        <v>168</v>
      </c>
      <c r="I7" s="11" t="s">
        <v>202</v>
      </c>
      <c r="J7" s="12" t="s">
        <v>208</v>
      </c>
    </row>
    <row r="8" spans="2:10" ht="24.95" customHeight="1" x14ac:dyDescent="0.25">
      <c r="B8" s="132"/>
      <c r="C8" s="7" t="s">
        <v>250</v>
      </c>
      <c r="D8" s="2"/>
      <c r="E8" s="135"/>
      <c r="F8" s="10" t="s">
        <v>177</v>
      </c>
      <c r="I8" s="11" t="s">
        <v>201</v>
      </c>
      <c r="J8" s="12" t="s">
        <v>206</v>
      </c>
    </row>
    <row r="9" spans="2:10" ht="24.95" customHeight="1" x14ac:dyDescent="0.25">
      <c r="B9" s="132"/>
      <c r="C9" s="7" t="s">
        <v>249</v>
      </c>
      <c r="D9" s="2"/>
      <c r="E9" s="135"/>
      <c r="F9" s="10" t="s">
        <v>178</v>
      </c>
      <c r="I9" s="11" t="s">
        <v>203</v>
      </c>
      <c r="J9" s="12" t="s">
        <v>209</v>
      </c>
    </row>
    <row r="10" spans="2:10" ht="24.95" customHeight="1" x14ac:dyDescent="0.25">
      <c r="B10" s="132"/>
      <c r="C10" s="7" t="s">
        <v>251</v>
      </c>
      <c r="D10" s="2"/>
      <c r="E10" s="135"/>
      <c r="F10" s="10" t="s">
        <v>166</v>
      </c>
      <c r="I10" s="11" t="s">
        <v>205</v>
      </c>
      <c r="J10" s="12" t="s">
        <v>204</v>
      </c>
    </row>
    <row r="11" spans="2:10" ht="24.95" customHeight="1" thickBot="1" x14ac:dyDescent="0.3">
      <c r="B11" s="132"/>
      <c r="C11" s="7" t="s">
        <v>172</v>
      </c>
      <c r="D11" s="2"/>
      <c r="E11" s="135"/>
      <c r="F11" s="10" t="s">
        <v>179</v>
      </c>
      <c r="I11" s="11" t="s">
        <v>212</v>
      </c>
      <c r="J11" s="12" t="s">
        <v>211</v>
      </c>
    </row>
    <row r="12" spans="2:10" ht="24.95" customHeight="1" x14ac:dyDescent="0.25">
      <c r="B12" s="127" t="s">
        <v>193</v>
      </c>
      <c r="C12" s="5" t="s">
        <v>173</v>
      </c>
      <c r="D12" s="2"/>
      <c r="E12" s="135"/>
      <c r="F12" s="10" t="s">
        <v>165</v>
      </c>
    </row>
    <row r="13" spans="2:10" ht="24.95" customHeight="1" x14ac:dyDescent="0.25">
      <c r="B13" s="128"/>
      <c r="C13" s="133" t="s">
        <v>174</v>
      </c>
      <c r="D13" s="3"/>
      <c r="E13" s="135"/>
      <c r="F13" s="10" t="s">
        <v>180</v>
      </c>
    </row>
    <row r="14" spans="2:10" ht="24.95" customHeight="1" x14ac:dyDescent="0.25">
      <c r="B14" s="128"/>
      <c r="C14" s="133"/>
      <c r="D14" s="3"/>
      <c r="E14" s="135"/>
      <c r="F14" s="10" t="s">
        <v>181</v>
      </c>
    </row>
    <row r="15" spans="2:10" ht="24.95" customHeight="1" thickBot="1" x14ac:dyDescent="0.3">
      <c r="B15" s="128"/>
      <c r="C15" s="133"/>
      <c r="D15" s="3"/>
      <c r="E15" s="136"/>
      <c r="F15" s="10" t="s">
        <v>182</v>
      </c>
    </row>
    <row r="16" spans="2:10" ht="24.95" customHeight="1" thickBot="1" x14ac:dyDescent="0.3">
      <c r="B16" s="129"/>
      <c r="C16" s="8" t="s">
        <v>175</v>
      </c>
      <c r="D16" s="3"/>
      <c r="E16" s="127" t="s">
        <v>195</v>
      </c>
      <c r="F16" s="9" t="s">
        <v>183</v>
      </c>
    </row>
    <row r="17" spans="2:6" ht="30.75" customHeight="1" x14ac:dyDescent="0.25">
      <c r="B17" s="128" t="s">
        <v>194</v>
      </c>
      <c r="C17" s="9" t="s">
        <v>188</v>
      </c>
      <c r="D17" s="3"/>
      <c r="E17" s="128"/>
      <c r="F17" s="10" t="s">
        <v>184</v>
      </c>
    </row>
    <row r="18" spans="2:6" ht="24.95" customHeight="1" x14ac:dyDescent="0.25">
      <c r="B18" s="128"/>
      <c r="C18" s="10" t="s">
        <v>189</v>
      </c>
      <c r="D18" s="3"/>
      <c r="E18" s="128"/>
      <c r="F18" s="10" t="s">
        <v>185</v>
      </c>
    </row>
    <row r="19" spans="2:6" ht="24.95" customHeight="1" thickBot="1" x14ac:dyDescent="0.3">
      <c r="B19" s="129"/>
      <c r="C19" s="8" t="s">
        <v>190</v>
      </c>
      <c r="D19" s="3"/>
      <c r="E19" s="128"/>
      <c r="F19" s="10" t="s">
        <v>186</v>
      </c>
    </row>
    <row r="20" spans="2:6" ht="24.95" customHeight="1" thickBot="1" x14ac:dyDescent="0.3">
      <c r="C20" s="4"/>
      <c r="D20" s="4"/>
      <c r="E20" s="129"/>
      <c r="F20" s="8" t="s">
        <v>187</v>
      </c>
    </row>
    <row r="21" spans="2:6" ht="24.95" customHeight="1" x14ac:dyDescent="0.25">
      <c r="C21" s="4"/>
      <c r="D21" s="4"/>
    </row>
    <row r="22" spans="2:6" ht="24.95" customHeight="1" x14ac:dyDescent="0.25">
      <c r="C22" s="4"/>
      <c r="D22" s="4"/>
    </row>
    <row r="23" spans="2:6" ht="24.95" customHeight="1" x14ac:dyDescent="0.25">
      <c r="C23" s="4"/>
      <c r="D23" s="4"/>
    </row>
    <row r="24" spans="2:6" ht="24.95" customHeight="1" x14ac:dyDescent="0.25">
      <c r="C24" s="4"/>
      <c r="D24" s="4"/>
    </row>
    <row r="25" spans="2:6" ht="24.95" customHeight="1" x14ac:dyDescent="0.25">
      <c r="C25" s="4"/>
      <c r="D25" s="4"/>
    </row>
    <row r="26" spans="2:6" ht="24.95" customHeight="1" x14ac:dyDescent="0.25">
      <c r="C26" s="4"/>
      <c r="D26" s="4"/>
    </row>
  </sheetData>
  <mergeCells count="9">
    <mergeCell ref="B2:B3"/>
    <mergeCell ref="C2:C3"/>
    <mergeCell ref="E16:E20"/>
    <mergeCell ref="I5:J5"/>
    <mergeCell ref="B6:B11"/>
    <mergeCell ref="B12:B16"/>
    <mergeCell ref="C13:C15"/>
    <mergeCell ref="B17:B19"/>
    <mergeCell ref="E6:E15"/>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vt:lpstr>
      <vt:lpstr>AREAS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Esmeralda</dc:creator>
  <cp:lastModifiedBy>sub.vinculacion</cp:lastModifiedBy>
  <cp:lastPrinted>2026-05-11T17:34:01Z</cp:lastPrinted>
  <dcterms:created xsi:type="dcterms:W3CDTF">2020-09-28T20:56:45Z</dcterms:created>
  <dcterms:modified xsi:type="dcterms:W3CDTF">2026-05-13T17:07:56Z</dcterms:modified>
</cp:coreProperties>
</file>